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kret\оао\2024-2025\отчеты 2024\Пружанский РКБО 2024 епфр\"/>
    </mc:Choice>
  </mc:AlternateContent>
  <bookViews>
    <workbookView xWindow="0" yWindow="0" windowWidth="20490" windowHeight="76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K82" i="1"/>
  <c r="K80" i="1"/>
  <c r="Q78" i="1"/>
  <c r="O78" i="1"/>
  <c r="M78" i="1"/>
  <c r="K78" i="1"/>
  <c r="I78" i="1"/>
  <c r="G78" i="1"/>
  <c r="S78" i="1" s="1"/>
  <c r="E78" i="1"/>
  <c r="C78" i="1"/>
  <c r="S77" i="1"/>
  <c r="S76" i="1"/>
  <c r="S75" i="1"/>
  <c r="S74" i="1"/>
  <c r="S73" i="1"/>
  <c r="S72" i="1"/>
  <c r="S71" i="1"/>
  <c r="S70" i="1"/>
  <c r="S69" i="1"/>
  <c r="X68" i="1"/>
  <c r="S68" i="1"/>
  <c r="Z68" i="1" s="1"/>
  <c r="Z67" i="1"/>
  <c r="X67" i="1"/>
  <c r="W64" i="1" s="1"/>
  <c r="S67" i="1"/>
  <c r="S66" i="1"/>
  <c r="Q64" i="1"/>
  <c r="O64" i="1"/>
  <c r="M64" i="1"/>
  <c r="K64" i="1"/>
  <c r="I64" i="1"/>
  <c r="G64" i="1"/>
  <c r="S64" i="1" s="1"/>
  <c r="E64" i="1"/>
  <c r="S63" i="1"/>
  <c r="S62" i="1"/>
  <c r="S61" i="1"/>
  <c r="S60" i="1"/>
  <c r="S59" i="1"/>
  <c r="S58" i="1"/>
  <c r="S57" i="1"/>
  <c r="S56" i="1"/>
  <c r="S55" i="1"/>
  <c r="AD54" i="1"/>
  <c r="W44" i="1" s="1"/>
  <c r="AD53" i="1"/>
  <c r="AC53" i="1"/>
  <c r="Q53" i="1"/>
  <c r="AD84" i="1" s="1"/>
  <c r="O53" i="1"/>
  <c r="M53" i="1"/>
  <c r="AD80" i="1" s="1"/>
  <c r="K53" i="1"/>
  <c r="I53" i="1"/>
  <c r="G53" i="1"/>
  <c r="E53" i="1"/>
  <c r="S53" i="1" s="1"/>
  <c r="AD51" i="1"/>
  <c r="Q51" i="1"/>
  <c r="O51" i="1"/>
  <c r="AC54" i="1" s="1"/>
  <c r="M51" i="1"/>
  <c r="W52" i="1" s="1"/>
  <c r="K51" i="1"/>
  <c r="W51" i="1" s="1"/>
  <c r="I51" i="1"/>
  <c r="AD76" i="1" s="1"/>
  <c r="AC76" i="1" s="1"/>
  <c r="G51" i="1"/>
  <c r="W49" i="1" s="1"/>
  <c r="E51" i="1"/>
  <c r="AD72" i="1" s="1"/>
  <c r="C51" i="1"/>
  <c r="AD50" i="1"/>
  <c r="AC50" i="1"/>
  <c r="W50" i="1"/>
  <c r="S50" i="1"/>
  <c r="AD49" i="1"/>
  <c r="AC49" i="1"/>
  <c r="S49" i="1"/>
  <c r="S48" i="1"/>
  <c r="C48" i="1"/>
  <c r="AD47" i="1"/>
  <c r="AC47" i="1"/>
  <c r="W47" i="1"/>
  <c r="C47" i="1"/>
  <c r="S46" i="1"/>
  <c r="S45" i="1"/>
  <c r="S44" i="1"/>
  <c r="S43" i="1"/>
  <c r="W42" i="1"/>
  <c r="S42" i="1"/>
  <c r="S41" i="1"/>
  <c r="S40" i="1"/>
  <c r="S39" i="1"/>
  <c r="S38" i="1"/>
  <c r="X37" i="1"/>
  <c r="S37" i="1"/>
  <c r="Z37" i="1" s="1"/>
  <c r="Z36" i="1"/>
  <c r="X36" i="1"/>
  <c r="W33" i="1" s="1"/>
  <c r="S36" i="1"/>
  <c r="S35" i="1"/>
  <c r="Q33" i="1"/>
  <c r="O33" i="1"/>
  <c r="M33" i="1"/>
  <c r="K33" i="1"/>
  <c r="I33" i="1"/>
  <c r="G33" i="1"/>
  <c r="S33" i="1" s="1"/>
  <c r="E33" i="1"/>
  <c r="S32" i="1"/>
  <c r="S31" i="1"/>
  <c r="S30" i="1"/>
  <c r="S29" i="1"/>
  <c r="S28" i="1"/>
  <c r="S27" i="1"/>
  <c r="S26" i="1"/>
  <c r="S25" i="1"/>
  <c r="S24" i="1"/>
  <c r="Q22" i="1"/>
  <c r="O22" i="1"/>
  <c r="O47" i="1" s="1"/>
  <c r="M22" i="1"/>
  <c r="K22" i="1"/>
  <c r="K47" i="1" s="1"/>
  <c r="I22" i="1"/>
  <c r="G22" i="1"/>
  <c r="G47" i="1" s="1"/>
  <c r="E22" i="1"/>
  <c r="Q20" i="1"/>
  <c r="Q47" i="1" s="1"/>
  <c r="O20" i="1"/>
  <c r="M20" i="1"/>
  <c r="M47" i="1" s="1"/>
  <c r="K20" i="1"/>
  <c r="I20" i="1"/>
  <c r="I47" i="1" s="1"/>
  <c r="G20" i="1"/>
  <c r="S20" i="1" s="1"/>
  <c r="E20" i="1"/>
  <c r="E47" i="1" s="1"/>
  <c r="C20" i="1"/>
  <c r="S19" i="1"/>
  <c r="S18" i="1"/>
  <c r="S17" i="1"/>
  <c r="C17" i="1"/>
  <c r="F13" i="1"/>
  <c r="F12" i="1"/>
  <c r="F11" i="1"/>
  <c r="F10" i="1"/>
  <c r="F9" i="1"/>
  <c r="F8" i="1"/>
  <c r="F7" i="1"/>
  <c r="J5" i="1"/>
  <c r="H5" i="1"/>
  <c r="C52" i="1" s="1"/>
  <c r="E5" i="1"/>
  <c r="S47" i="1" l="1"/>
  <c r="AC72" i="1"/>
  <c r="W72" i="1"/>
  <c r="W76" i="1"/>
  <c r="AC80" i="1"/>
  <c r="AC84" i="1"/>
  <c r="C21" i="1"/>
  <c r="S22" i="1"/>
  <c r="S51" i="1"/>
  <c r="AC51" i="1"/>
  <c r="W54" i="1"/>
  <c r="AD74" i="1"/>
  <c r="AD78" i="1"/>
  <c r="W78" i="1" s="1"/>
  <c r="W80" i="1"/>
  <c r="AD82" i="1"/>
  <c r="W82" i="1" s="1"/>
  <c r="W84" i="1"/>
  <c r="W31" i="1"/>
  <c r="W62" i="1"/>
  <c r="W70" i="1" l="1"/>
  <c r="AC78" i="1"/>
  <c r="AC74" i="1"/>
  <c r="W74" i="1"/>
  <c r="W71" i="1"/>
  <c r="AC82" i="1"/>
</calcChain>
</file>

<file path=xl/comments1.xml><?xml version="1.0" encoding="utf-8"?>
<comments xmlns="http://schemas.openxmlformats.org/spreadsheetml/2006/main">
  <authors>
    <author xml:space="preserve">bondar </author>
  </authors>
  <commentList>
    <comment ref="C17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году.</t>
        </r>
      </text>
    </comment>
    <comment ref="C1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020 «Корректировки в связи с изменением учетной политики» показываются изменения величины собственного капитала в целом и по каждой статье в отдельности в связи с изменением учетной политики.</t>
        </r>
      </text>
    </comment>
    <comment ref="C19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030 «Корректировки в связи с исправлением ошибок» показываются изменения величины собственного капитала в целом и по каждой статье в отдельности в связи с исправлением ошибок.</t>
        </r>
      </text>
    </comment>
    <comment ref="C20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040 «Скорректированный 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году, скорректированное в связи с изменением учетной политики и исправлением ошибок.</t>
        </r>
      </text>
    </comment>
    <comment ref="C21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050 «Увеличение собственного капитала - всего» показываются суммы увеличения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C33" authorId="0" shapeId="0">
      <text>
        <r>
          <rPr>
            <sz val="10.5"/>
            <color indexed="81"/>
            <rFont val="Times New Roman"/>
            <family val="1"/>
            <charset val="204"/>
          </rPr>
          <t>По строке 060 «Уменьшение собственного капитала - всего» показываются суммы уменьшения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C44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070 «Изменение уставного капитала» показываются суммы изменения уставного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5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080 «Изменение резервного капитала» показываются суммы изменения резервного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6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090 «Изменение добавочного капитала» показываются суммы изменения добавочного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7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100 «Остаток на _______20__»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периода предыдущего года, аналогичного отчетному периоду.</t>
        </r>
      </text>
    </comment>
    <comment ref="C4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110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предыдущего года.</t>
        </r>
      </text>
    </comment>
    <comment ref="C49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строкам 120-190 показываются данные за отчетный период, аналогичные данным, показанным по строкам 020-090 отчета об изменении собственного капитала за период предыдущего года, аналогичный отчетному периоду.</t>
        </r>
      </text>
    </comment>
    <comment ref="E51" authorId="0" shapeId="0">
      <text>
        <r>
          <rPr>
            <sz val="12"/>
            <color indexed="81"/>
            <rFont val="Times New Roman"/>
            <family val="1"/>
            <charset val="204"/>
          </rPr>
          <t>стр.410 гр.4 ББ</t>
        </r>
      </text>
    </comment>
    <comment ref="G51" authorId="0" shapeId="0">
      <text>
        <r>
          <rPr>
            <sz val="12"/>
            <color indexed="81"/>
            <rFont val="Times New Roman"/>
            <family val="1"/>
            <charset val="204"/>
          </rPr>
          <t>стр.420 гр.4 ББ</t>
        </r>
      </text>
    </comment>
    <comment ref="I51" authorId="0" shapeId="0">
      <text>
        <r>
          <rPr>
            <sz val="12"/>
            <color indexed="81"/>
            <rFont val="Times New Roman"/>
            <family val="1"/>
            <charset val="204"/>
          </rPr>
          <t>стр.430 гр.4 ББ</t>
        </r>
      </text>
    </comment>
    <comment ref="K51" authorId="0" shapeId="0">
      <text>
        <r>
          <rPr>
            <sz val="12"/>
            <color indexed="81"/>
            <rFont val="Times New Roman"/>
            <family val="1"/>
            <charset val="204"/>
          </rPr>
          <t>стр.440 гр.4 ББ</t>
        </r>
      </text>
    </comment>
    <comment ref="M51" authorId="0" shapeId="0">
      <text>
        <r>
          <rPr>
            <sz val="12"/>
            <color indexed="81"/>
            <rFont val="Times New Roman"/>
            <family val="1"/>
            <charset val="204"/>
          </rPr>
          <t>стр.450 гр.4 ББ</t>
        </r>
      </text>
    </comment>
    <comment ref="O51" authorId="0" shapeId="0">
      <text>
        <r>
          <rPr>
            <sz val="12"/>
            <color indexed="81"/>
            <rFont val="Times New Roman"/>
            <family val="1"/>
            <charset val="204"/>
          </rPr>
          <t>стр.460 гр.4 ББ</t>
        </r>
      </text>
    </comment>
    <comment ref="C7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200 «Остаток на ________ 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отчетного периода.</t>
        </r>
      </text>
    </comment>
    <comment ref="E78" authorId="0" shapeId="0">
      <text>
        <r>
          <rPr>
            <sz val="12"/>
            <color indexed="81"/>
            <rFont val="Times New Roman"/>
            <family val="1"/>
            <charset val="204"/>
          </rPr>
          <t>стр.410 гр.3 ББ</t>
        </r>
      </text>
    </comment>
    <comment ref="G78" authorId="0" shapeId="0">
      <text>
        <r>
          <rPr>
            <sz val="12"/>
            <color indexed="81"/>
            <rFont val="Times New Roman"/>
            <family val="1"/>
            <charset val="204"/>
          </rPr>
          <t>стр.420 гр.3 ББ</t>
        </r>
      </text>
    </comment>
    <comment ref="I78" authorId="0" shapeId="0">
      <text>
        <r>
          <rPr>
            <sz val="12"/>
            <color indexed="81"/>
            <rFont val="Times New Roman"/>
            <family val="1"/>
            <charset val="204"/>
          </rPr>
          <t>стр.430 гр.3 ББ</t>
        </r>
      </text>
    </comment>
    <comment ref="K78" authorId="0" shapeId="0">
      <text>
        <r>
          <rPr>
            <sz val="12"/>
            <color indexed="81"/>
            <rFont val="Times New Roman"/>
            <family val="1"/>
            <charset val="204"/>
          </rPr>
          <t>стр.440 гр.3 ББ</t>
        </r>
      </text>
    </comment>
    <comment ref="M78" authorId="0" shapeId="0">
      <text>
        <r>
          <rPr>
            <sz val="12"/>
            <color indexed="81"/>
            <rFont val="Times New Roman"/>
            <family val="1"/>
            <charset val="204"/>
          </rPr>
          <t>стр.450 гр.3 ББ</t>
        </r>
      </text>
    </comment>
    <comment ref="O78" authorId="0" shapeId="0">
      <text>
        <r>
          <rPr>
            <sz val="12"/>
            <color indexed="81"/>
            <rFont val="Times New Roman"/>
            <family val="1"/>
            <charset val="204"/>
          </rPr>
          <t>стр.460 гр.3 ББ</t>
        </r>
      </text>
    </comment>
    <comment ref="Q78" authorId="0" shapeId="0">
      <text>
        <r>
          <rPr>
            <sz val="12"/>
            <color indexed="81"/>
            <rFont val="Times New Roman"/>
            <family val="1"/>
            <charset val="204"/>
          </rPr>
          <t>стр.470 гр.3 ББ</t>
        </r>
      </text>
    </comment>
  </commentList>
</comments>
</file>

<file path=xl/sharedStrings.xml><?xml version="1.0" encoding="utf-8"?>
<sst xmlns="http://schemas.openxmlformats.org/spreadsheetml/2006/main" count="123" uniqueCount="88">
  <si>
    <t>Приложение 3
к Национальному стандарту бухгалтерского учета и отчетности «Индивидуальная бухгалтерская отчетность» 
12.12.2016 № 104
                                                            Форма</t>
  </si>
  <si>
    <t>ОТЧЕТ
об изменении собственного капитала</t>
  </si>
  <si>
    <t>за</t>
  </si>
  <si>
    <t>-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</si>
  <si>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</si>
  <si>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</si>
  <si>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</si>
  <si>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</si>
  <si>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</si>
  <si>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</si>
  <si>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</si>
  <si>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</si>
  <si>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стро-ки</t>
  </si>
  <si>
    <t>Устав-ный капитал</t>
  </si>
  <si>
    <t>Неопла- ченная часть устав-ного капитала</t>
  </si>
  <si>
    <t>Собст-венные акции (доли в уставном капитале)</t>
  </si>
  <si>
    <t>Резерв- ный капитал</t>
  </si>
  <si>
    <t>Доба-вочный капитал</t>
  </si>
  <si>
    <t>Нераспре- деленная прибыль (непок-рытый убыток)</t>
  </si>
  <si>
    <t>Чистая прибыль (убыток)</t>
  </si>
  <si>
    <t>Итого</t>
  </si>
  <si>
    <t>010</t>
  </si>
  <si>
    <t xml:space="preserve"> 80, 75 (75-1), 81, 82, 83, 84</t>
  </si>
  <si>
    <t>Корректировки в связи 
с изменением учетной политики</t>
  </si>
  <si>
    <t>020</t>
  </si>
  <si>
    <t>Корректировки в связи 
с исправлением ошибок</t>
  </si>
  <si>
    <t>030</t>
  </si>
  <si>
    <t>040</t>
  </si>
  <si>
    <t>Увеличение собственного 
капитала - всего</t>
  </si>
  <si>
    <t>050</t>
  </si>
  <si>
    <t xml:space="preserve">      в том числе:</t>
  </si>
  <si>
    <t xml:space="preserve">  чистая прибыль</t>
  </si>
  <si>
    <t>051</t>
  </si>
  <si>
    <t xml:space="preserve">  переоценка долгосрочных активов</t>
  </si>
  <si>
    <t>052</t>
  </si>
  <si>
    <t xml:space="preserve">  доходы от прочих операций, 
  не включаемые в чистую 
  прибыль (убыток)</t>
  </si>
  <si>
    <t>053</t>
  </si>
  <si>
    <t xml:space="preserve">  выпуск дополнительных акций</t>
  </si>
  <si>
    <t>054</t>
  </si>
  <si>
    <t xml:space="preserve">  увеличение номинальной 
  стоимости акций</t>
  </si>
  <si>
    <t>055</t>
  </si>
  <si>
    <t xml:space="preserve">  вклады собственника имущества
  (учредителей, участников)</t>
  </si>
  <si>
    <t>056</t>
  </si>
  <si>
    <t xml:space="preserve">  реорганизация</t>
  </si>
  <si>
    <t>057</t>
  </si>
  <si>
    <t xml:space="preserve">  </t>
  </si>
  <si>
    <t>058</t>
  </si>
  <si>
    <t>059</t>
  </si>
  <si>
    <t>Уменьшение собственного 
капитала - всего</t>
  </si>
  <si>
    <t>060</t>
  </si>
  <si>
    <t xml:space="preserve">  убыток</t>
  </si>
  <si>
    <t>061</t>
  </si>
  <si>
    <t>062</t>
  </si>
  <si>
    <t>стр.220 гр.4</t>
  </si>
  <si>
    <t>≠</t>
  </si>
  <si>
    <t>стр.052 гр.7 - стр.062 гр.7</t>
  </si>
  <si>
    <t xml:space="preserve">  расходы от прочих операций, 
  не включаемые в чистую 
  прибыль (убыток)</t>
  </si>
  <si>
    <t>063</t>
  </si>
  <si>
    <t>стр.230 гр.4</t>
  </si>
  <si>
    <t>стр.053 гр.10 - стр.063 гр.10</t>
  </si>
  <si>
    <t xml:space="preserve">  уменьшение номинальной 
  стоимости акций</t>
  </si>
  <si>
    <t>064</t>
  </si>
  <si>
    <t xml:space="preserve">  выкуп акций (долей 
  в уставном капитале)</t>
  </si>
  <si>
    <t>065</t>
  </si>
  <si>
    <t xml:space="preserve">  дивиденды и другие доходы 
  от участия в уставном 
  капитале организации</t>
  </si>
  <si>
    <t>066</t>
  </si>
  <si>
    <t>прочее (пенсия и мат.помощь)</t>
  </si>
  <si>
    <t>067</t>
  </si>
  <si>
    <t>068</t>
  </si>
  <si>
    <t>069</t>
  </si>
  <si>
    <t>Изменение уставного капитала</t>
  </si>
  <si>
    <t>070</t>
  </si>
  <si>
    <t>Изменение резервного капитала</t>
  </si>
  <si>
    <t>080</t>
  </si>
  <si>
    <t>Изменение добавочного капитала</t>
  </si>
  <si>
    <t>090</t>
  </si>
  <si>
    <t xml:space="preserve">  вклады собственника имущества 
  (учредителей, участников)</t>
  </si>
  <si>
    <t xml:space="preserve"> </t>
  </si>
  <si>
    <t>стр.220 гр.3</t>
  </si>
  <si>
    <t>стр.152 гр.7 - стр.162 гр.7</t>
  </si>
  <si>
    <t>стр.230 гр.3</t>
  </si>
  <si>
    <t>стр.153 гр.10 - стр.163 гр.10</t>
  </si>
  <si>
    <t>ошибки прошлых лет</t>
  </si>
  <si>
    <t>Руководитель</t>
  </si>
  <si>
    <t>           </t>
  </si>
  <si>
    <t>(подпись)</t>
  </si>
  <si>
    <t>(инициалы, фамилия)</t>
  </si>
  <si>
    <t xml:space="preserve">Главный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</si>
</sst>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m"/>
    <numFmt numFmtId="165" formatCode="[$-F800]dddd\,\ mmmm\ dd\,\ yyyy"/>
    <numFmt numFmtId="166" formatCode="[$-FC19]\ yyyy\ &quot;г.&quot;"/>
    <numFmt numFmtId="167" formatCode="_(#,##0_);\(#,##0\);_(* &quot;-&quot;??_);_(@_)"/>
    <numFmt numFmtId="168" formatCode="\(#,##0\);\(#,##0\);_(* &quot;-&quot;??_);_(@_)"/>
    <numFmt numFmtId="169" formatCode="00"/>
  </numFmts>
  <fonts count="13" x14ac:knownFonts="1">
    <font>
      <sz val="11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b/>
      <sz val="10.5"/>
      <color indexed="18"/>
      <name val="Times New Roman"/>
      <family val="1"/>
      <charset val="204"/>
    </font>
    <font>
      <b/>
      <sz val="10.5"/>
      <color indexed="10"/>
      <name val="Times New Roman"/>
      <family val="1"/>
      <charset val="204"/>
    </font>
    <font>
      <sz val="10.5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.5"/>
      <color indexed="12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1"/>
      <name val="Times New Roman"/>
      <family val="1"/>
      <charset val="204"/>
    </font>
    <font>
      <sz val="10.5"/>
      <color indexed="81"/>
      <name val="Times New Roman"/>
      <family val="1"/>
      <charset val="204"/>
    </font>
    <font>
      <sz val="12"/>
      <color indexed="8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165" fontId="1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49" fontId="1" fillId="3" borderId="6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49" fontId="1" fillId="3" borderId="5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vertical="top"/>
    </xf>
    <xf numFmtId="49" fontId="1" fillId="3" borderId="7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left" wrapText="1"/>
    </xf>
    <xf numFmtId="49" fontId="1" fillId="3" borderId="14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/>
    </xf>
    <xf numFmtId="167" fontId="6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/>
    <xf numFmtId="49" fontId="1" fillId="3" borderId="13" xfId="0" applyNumberFormat="1" applyFont="1" applyFill="1" applyBorder="1" applyAlignment="1">
      <alignment horizontal="center" wrapText="1"/>
    </xf>
    <xf numFmtId="167" fontId="1" fillId="2" borderId="0" xfId="0" applyNumberFormat="1" applyFont="1" applyFill="1" applyBorder="1"/>
    <xf numFmtId="167" fontId="1" fillId="2" borderId="0" xfId="0" applyNumberFormat="1" applyFont="1" applyFill="1" applyBorder="1" applyAlignment="1">
      <alignment horizontal="right"/>
    </xf>
    <xf numFmtId="169" fontId="1" fillId="3" borderId="6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167" fontId="1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Border="1" applyAlignment="1">
      <alignment vertical="top"/>
    </xf>
    <xf numFmtId="0" fontId="9" fillId="2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 wrapText="1"/>
    </xf>
    <xf numFmtId="0" fontId="9" fillId="2" borderId="0" xfId="0" applyFont="1" applyFill="1" applyBorder="1"/>
    <xf numFmtId="165" fontId="1" fillId="3" borderId="1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/>
    <xf numFmtId="0" fontId="1" fillId="2" borderId="0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7" fontId="1" fillId="3" borderId="0" xfId="0" applyNumberFormat="1" applyFont="1" applyFill="1" applyBorder="1" applyAlignment="1">
      <alignment horizontal="center" wrapText="1"/>
    </xf>
    <xf numFmtId="167" fontId="1" fillId="3" borderId="7" xfId="0" applyNumberFormat="1" applyFont="1" applyFill="1" applyBorder="1" applyAlignment="1">
      <alignment horizontal="center" wrapText="1"/>
    </xf>
    <xf numFmtId="167" fontId="1" fillId="3" borderId="8" xfId="0" applyNumberFormat="1" applyFont="1" applyFill="1" applyBorder="1" applyAlignment="1">
      <alignment horizontal="center" wrapText="1"/>
    </xf>
    <xf numFmtId="167" fontId="1" fillId="3" borderId="5" xfId="0" applyNumberFormat="1" applyFont="1" applyFill="1" applyBorder="1" applyAlignment="1">
      <alignment horizontal="center" wrapText="1"/>
    </xf>
    <xf numFmtId="168" fontId="1" fillId="3" borderId="5" xfId="0" applyNumberFormat="1" applyFont="1" applyFill="1" applyBorder="1" applyAlignment="1">
      <alignment horizontal="center" wrapText="1"/>
    </xf>
    <xf numFmtId="167" fontId="1" fillId="3" borderId="2" xfId="0" applyNumberFormat="1" applyFont="1" applyFill="1" applyBorder="1" applyAlignment="1">
      <alignment horizontal="center" wrapText="1"/>
    </xf>
    <xf numFmtId="167" fontId="1" fillId="3" borderId="4" xfId="0" applyNumberFormat="1" applyFont="1" applyFill="1" applyBorder="1" applyAlignment="1">
      <alignment horizontal="center" wrapText="1"/>
    </xf>
    <xf numFmtId="167" fontId="1" fillId="5" borderId="2" xfId="0" applyNumberFormat="1" applyFont="1" applyFill="1" applyBorder="1" applyAlignment="1">
      <alignment horizontal="center" wrapText="1"/>
    </xf>
    <xf numFmtId="167" fontId="1" fillId="5" borderId="4" xfId="0" applyNumberFormat="1" applyFont="1" applyFill="1" applyBorder="1" applyAlignment="1">
      <alignment horizontal="center" wrapText="1"/>
    </xf>
    <xf numFmtId="168" fontId="1" fillId="3" borderId="7" xfId="0" applyNumberFormat="1" applyFont="1" applyFill="1" applyBorder="1" applyAlignment="1">
      <alignment horizontal="center" wrapText="1"/>
    </xf>
    <xf numFmtId="168" fontId="1" fillId="3" borderId="8" xfId="0" applyNumberFormat="1" applyFont="1" applyFill="1" applyBorder="1" applyAlignment="1">
      <alignment horizontal="center" wrapText="1"/>
    </xf>
    <xf numFmtId="168" fontId="1" fillId="5" borderId="2" xfId="0" applyNumberFormat="1" applyFont="1" applyFill="1" applyBorder="1" applyAlignment="1">
      <alignment horizontal="center" wrapText="1"/>
    </xf>
    <xf numFmtId="168" fontId="1" fillId="5" borderId="4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168" fontId="1" fillId="5" borderId="14" xfId="0" applyNumberFormat="1" applyFont="1" applyFill="1" applyBorder="1" applyAlignment="1">
      <alignment horizontal="center" wrapText="1"/>
    </xf>
    <xf numFmtId="168" fontId="1" fillId="5" borderId="15" xfId="0" applyNumberFormat="1" applyFont="1" applyFill="1" applyBorder="1" applyAlignment="1">
      <alignment horizontal="center" wrapText="1"/>
    </xf>
    <xf numFmtId="168" fontId="1" fillId="3" borderId="14" xfId="0" applyNumberFormat="1" applyFont="1" applyFill="1" applyBorder="1" applyAlignment="1">
      <alignment horizontal="center" wrapText="1"/>
    </xf>
    <xf numFmtId="168" fontId="1" fillId="3" borderId="15" xfId="0" applyNumberFormat="1" applyFont="1" applyFill="1" applyBorder="1" applyAlignment="1">
      <alignment horizontal="center" wrapText="1"/>
    </xf>
    <xf numFmtId="168" fontId="1" fillId="3" borderId="2" xfId="0" applyNumberFormat="1" applyFont="1" applyFill="1" applyBorder="1" applyAlignment="1">
      <alignment horizontal="center" wrapText="1"/>
    </xf>
    <xf numFmtId="168" fontId="1" fillId="3" borderId="4" xfId="0" applyNumberFormat="1" applyFont="1" applyFill="1" applyBorder="1" applyAlignment="1">
      <alignment horizontal="center" wrapText="1"/>
    </xf>
    <xf numFmtId="167" fontId="1" fillId="3" borderId="14" xfId="0" applyNumberFormat="1" applyFont="1" applyFill="1" applyBorder="1" applyAlignment="1">
      <alignment horizontal="center" wrapText="1"/>
    </xf>
    <xf numFmtId="167" fontId="1" fillId="3" borderId="15" xfId="0" applyNumberFormat="1" applyFont="1" applyFill="1" applyBorder="1" applyAlignment="1">
      <alignment horizontal="center" wrapText="1"/>
    </xf>
    <xf numFmtId="167" fontId="1" fillId="5" borderId="14" xfId="0" applyNumberFormat="1" applyFont="1" applyFill="1" applyBorder="1" applyAlignment="1">
      <alignment horizontal="center" wrapText="1"/>
    </xf>
    <xf numFmtId="167" fontId="1" fillId="5" borderId="15" xfId="0" applyNumberFormat="1" applyFont="1" applyFill="1" applyBorder="1" applyAlignment="1">
      <alignment horizontal="center" wrapText="1"/>
    </xf>
    <xf numFmtId="167" fontId="1" fillId="5" borderId="7" xfId="0" applyNumberFormat="1" applyFont="1" applyFill="1" applyBorder="1" applyAlignment="1">
      <alignment horizontal="center" wrapText="1"/>
    </xf>
    <xf numFmtId="167" fontId="1" fillId="5" borderId="8" xfId="0" applyNumberFormat="1" applyFont="1" applyFill="1" applyBorder="1" applyAlignment="1">
      <alignment horizontal="center" wrapText="1"/>
    </xf>
    <xf numFmtId="167" fontId="1" fillId="3" borderId="16" xfId="0" applyNumberFormat="1" applyFont="1" applyFill="1" applyBorder="1" applyAlignment="1">
      <alignment horizontal="center" wrapText="1"/>
    </xf>
    <xf numFmtId="167" fontId="1" fillId="3" borderId="17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11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wrapText="1"/>
    </xf>
    <xf numFmtId="168" fontId="1" fillId="5" borderId="7" xfId="0" applyNumberFormat="1" applyFont="1" applyFill="1" applyBorder="1" applyAlignment="1">
      <alignment horizontal="center" wrapText="1"/>
    </xf>
    <xf numFmtId="168" fontId="1" fillId="5" borderId="8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164" fontId="1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left" wrapText="1"/>
    </xf>
    <xf numFmtId="166" fontId="1" fillId="3" borderId="0" xfId="0" applyNumberFormat="1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</cellXfs>
  <cellStyles count="1">
    <cellStyle name="Обычный" xfId="0" builtinId="0"/>
  </cellStyles>
  <dxfs count="75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6;&#1076;%20&#1086;&#1090;&#1095;&#1077;&#1090;%202024%20&#1075;&#1086;&#1076;%20&#1087;&#1088;&#1091;&#1078;&#1072;&#1085;&#1089;&#1082;&#1080;&#1081;%20&#1088;&#1082;&#1073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рил 1"/>
      <sheetName val="прил 2"/>
      <sheetName val="прил 3"/>
      <sheetName val="прил 4"/>
      <sheetName val="прил 5"/>
      <sheetName val="Чист.активы"/>
      <sheetName val="АнализФинСост-1"/>
      <sheetName val="АнализФинСост-2"/>
      <sheetName val="АнализСтрАкт"/>
      <sheetName val="АнализСтрПас"/>
      <sheetName val="Приложение"/>
    </sheetNames>
    <sheetDataSet>
      <sheetData sheetId="0"/>
      <sheetData sheetId="1">
        <row r="6">
          <cell r="U6">
            <v>45657</v>
          </cell>
        </row>
        <row r="8">
          <cell r="F8" t="str">
            <v>Открытое акционерное общество "Пружанский РКБО"</v>
          </cell>
          <cell r="V8">
            <v>31</v>
          </cell>
        </row>
        <row r="9">
          <cell r="F9">
            <v>200025994</v>
          </cell>
          <cell r="V9">
            <v>12</v>
          </cell>
          <cell r="W9" t="str">
            <v>январь</v>
          </cell>
          <cell r="X9" t="str">
            <v>декабрь</v>
          </cell>
        </row>
        <row r="10">
          <cell r="F10" t="str">
            <v>Стирка и обработка белья и других изделий</v>
          </cell>
        </row>
        <row r="11">
          <cell r="F11" t="str">
            <v xml:space="preserve">Открытое акционерное общество </v>
          </cell>
        </row>
        <row r="12">
          <cell r="F12" t="str">
            <v>Пружанский РИК</v>
          </cell>
        </row>
        <row r="13">
          <cell r="F13" t="str">
            <v>тыс. рублей</v>
          </cell>
        </row>
        <row r="14">
          <cell r="F14" t="str">
            <v>г. Пружаны, ул. Макаренко 21</v>
          </cell>
        </row>
        <row r="20">
          <cell r="O20">
            <v>45291</v>
          </cell>
        </row>
        <row r="21">
          <cell r="I21">
            <v>45657</v>
          </cell>
        </row>
        <row r="61">
          <cell r="I61">
            <v>899</v>
          </cell>
          <cell r="N61">
            <v>899</v>
          </cell>
        </row>
        <row r="62">
          <cell r="I62">
            <v>0</v>
          </cell>
          <cell r="N62">
            <v>0</v>
          </cell>
        </row>
        <row r="64">
          <cell r="I64">
            <v>5</v>
          </cell>
          <cell r="N64">
            <v>5</v>
          </cell>
        </row>
        <row r="65">
          <cell r="I65">
            <v>142</v>
          </cell>
          <cell r="N65">
            <v>139</v>
          </cell>
        </row>
        <row r="66">
          <cell r="I66">
            <v>-7</v>
          </cell>
          <cell r="N66">
            <v>4</v>
          </cell>
        </row>
        <row r="98">
          <cell r="I98" t="str">
            <v>Гвоздик А.Ф.</v>
          </cell>
        </row>
        <row r="100">
          <cell r="I100" t="str">
            <v>Фомина Е.Р.</v>
          </cell>
        </row>
        <row r="102">
          <cell r="C102" t="str">
            <v>20 января 2025</v>
          </cell>
        </row>
      </sheetData>
      <sheetData sheetId="2">
        <row r="55">
          <cell r="J55">
            <v>0</v>
          </cell>
          <cell r="O55">
            <v>0</v>
          </cell>
        </row>
        <row r="56">
          <cell r="J56">
            <v>0</v>
          </cell>
          <cell r="O5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112"/>
  <sheetViews>
    <sheetView tabSelected="1" workbookViewId="0">
      <selection sqref="A1:XFD1048576"/>
    </sheetView>
  </sheetViews>
  <sheetFormatPr defaultRowHeight="13.5" x14ac:dyDescent="0.2"/>
  <cols>
    <col min="1" max="2" width="0.85546875" style="1" customWidth="1"/>
    <col min="3" max="3" width="32.140625" style="1" customWidth="1"/>
    <col min="4" max="4" width="4.85546875" style="1" customWidth="1"/>
    <col min="5" max="8" width="4" style="1" customWidth="1"/>
    <col min="9" max="9" width="4.85546875" style="1" customWidth="1"/>
    <col min="10" max="14" width="4" style="1" customWidth="1"/>
    <col min="15" max="15" width="4.7109375" style="1" customWidth="1"/>
    <col min="16" max="16" width="4" style="1" customWidth="1"/>
    <col min="17" max="17" width="4.140625" style="1" customWidth="1"/>
    <col min="18" max="19" width="4" style="1" customWidth="1"/>
    <col min="20" max="20" width="4.7109375" style="1" customWidth="1"/>
    <col min="21" max="21" width="0.85546875" style="1" customWidth="1"/>
    <col min="22" max="22" width="1.85546875" style="1" customWidth="1"/>
    <col min="23" max="23" width="12.28515625" style="1" customWidth="1"/>
    <col min="24" max="24" width="9.7109375" style="1" customWidth="1"/>
    <col min="25" max="25" width="4.140625" style="1" customWidth="1"/>
    <col min="26" max="26" width="11.42578125" style="1" customWidth="1"/>
    <col min="27" max="27" width="11.5703125" style="1" customWidth="1"/>
    <col min="28" max="28" width="11.42578125" style="1" customWidth="1"/>
    <col min="29" max="256" width="9.140625" style="1"/>
    <col min="257" max="258" width="0.85546875" style="1" customWidth="1"/>
    <col min="259" max="259" width="32.140625" style="1" customWidth="1"/>
    <col min="260" max="260" width="4.85546875" style="1" customWidth="1"/>
    <col min="261" max="264" width="4" style="1" customWidth="1"/>
    <col min="265" max="265" width="4.85546875" style="1" customWidth="1"/>
    <col min="266" max="270" width="4" style="1" customWidth="1"/>
    <col min="271" max="271" width="4.7109375" style="1" customWidth="1"/>
    <col min="272" max="272" width="4" style="1" customWidth="1"/>
    <col min="273" max="273" width="4.140625" style="1" customWidth="1"/>
    <col min="274" max="275" width="4" style="1" customWidth="1"/>
    <col min="276" max="276" width="4.7109375" style="1" customWidth="1"/>
    <col min="277" max="277" width="0.85546875" style="1" customWidth="1"/>
    <col min="278" max="278" width="1.85546875" style="1" customWidth="1"/>
    <col min="279" max="279" width="12.28515625" style="1" customWidth="1"/>
    <col min="280" max="280" width="9.7109375" style="1" customWidth="1"/>
    <col min="281" max="281" width="4.140625" style="1" customWidth="1"/>
    <col min="282" max="282" width="11.42578125" style="1" customWidth="1"/>
    <col min="283" max="283" width="11.5703125" style="1" customWidth="1"/>
    <col min="284" max="284" width="11.42578125" style="1" customWidth="1"/>
    <col min="285" max="512" width="9.140625" style="1"/>
    <col min="513" max="514" width="0.85546875" style="1" customWidth="1"/>
    <col min="515" max="515" width="32.140625" style="1" customWidth="1"/>
    <col min="516" max="516" width="4.85546875" style="1" customWidth="1"/>
    <col min="517" max="520" width="4" style="1" customWidth="1"/>
    <col min="521" max="521" width="4.85546875" style="1" customWidth="1"/>
    <col min="522" max="526" width="4" style="1" customWidth="1"/>
    <col min="527" max="527" width="4.7109375" style="1" customWidth="1"/>
    <col min="528" max="528" width="4" style="1" customWidth="1"/>
    <col min="529" max="529" width="4.140625" style="1" customWidth="1"/>
    <col min="530" max="531" width="4" style="1" customWidth="1"/>
    <col min="532" max="532" width="4.7109375" style="1" customWidth="1"/>
    <col min="533" max="533" width="0.85546875" style="1" customWidth="1"/>
    <col min="534" max="534" width="1.85546875" style="1" customWidth="1"/>
    <col min="535" max="535" width="12.28515625" style="1" customWidth="1"/>
    <col min="536" max="536" width="9.7109375" style="1" customWidth="1"/>
    <col min="537" max="537" width="4.140625" style="1" customWidth="1"/>
    <col min="538" max="538" width="11.42578125" style="1" customWidth="1"/>
    <col min="539" max="539" width="11.5703125" style="1" customWidth="1"/>
    <col min="540" max="540" width="11.42578125" style="1" customWidth="1"/>
    <col min="541" max="768" width="9.140625" style="1"/>
    <col min="769" max="770" width="0.85546875" style="1" customWidth="1"/>
    <col min="771" max="771" width="32.140625" style="1" customWidth="1"/>
    <col min="772" max="772" width="4.85546875" style="1" customWidth="1"/>
    <col min="773" max="776" width="4" style="1" customWidth="1"/>
    <col min="777" max="777" width="4.85546875" style="1" customWidth="1"/>
    <col min="778" max="782" width="4" style="1" customWidth="1"/>
    <col min="783" max="783" width="4.7109375" style="1" customWidth="1"/>
    <col min="784" max="784" width="4" style="1" customWidth="1"/>
    <col min="785" max="785" width="4.140625" style="1" customWidth="1"/>
    <col min="786" max="787" width="4" style="1" customWidth="1"/>
    <col min="788" max="788" width="4.7109375" style="1" customWidth="1"/>
    <col min="789" max="789" width="0.85546875" style="1" customWidth="1"/>
    <col min="790" max="790" width="1.85546875" style="1" customWidth="1"/>
    <col min="791" max="791" width="12.28515625" style="1" customWidth="1"/>
    <col min="792" max="792" width="9.7109375" style="1" customWidth="1"/>
    <col min="793" max="793" width="4.140625" style="1" customWidth="1"/>
    <col min="794" max="794" width="11.42578125" style="1" customWidth="1"/>
    <col min="795" max="795" width="11.5703125" style="1" customWidth="1"/>
    <col min="796" max="796" width="11.42578125" style="1" customWidth="1"/>
    <col min="797" max="1024" width="9.140625" style="1"/>
    <col min="1025" max="1026" width="0.85546875" style="1" customWidth="1"/>
    <col min="1027" max="1027" width="32.140625" style="1" customWidth="1"/>
    <col min="1028" max="1028" width="4.85546875" style="1" customWidth="1"/>
    <col min="1029" max="1032" width="4" style="1" customWidth="1"/>
    <col min="1033" max="1033" width="4.85546875" style="1" customWidth="1"/>
    <col min="1034" max="1038" width="4" style="1" customWidth="1"/>
    <col min="1039" max="1039" width="4.7109375" style="1" customWidth="1"/>
    <col min="1040" max="1040" width="4" style="1" customWidth="1"/>
    <col min="1041" max="1041" width="4.140625" style="1" customWidth="1"/>
    <col min="1042" max="1043" width="4" style="1" customWidth="1"/>
    <col min="1044" max="1044" width="4.7109375" style="1" customWidth="1"/>
    <col min="1045" max="1045" width="0.85546875" style="1" customWidth="1"/>
    <col min="1046" max="1046" width="1.85546875" style="1" customWidth="1"/>
    <col min="1047" max="1047" width="12.28515625" style="1" customWidth="1"/>
    <col min="1048" max="1048" width="9.7109375" style="1" customWidth="1"/>
    <col min="1049" max="1049" width="4.140625" style="1" customWidth="1"/>
    <col min="1050" max="1050" width="11.42578125" style="1" customWidth="1"/>
    <col min="1051" max="1051" width="11.5703125" style="1" customWidth="1"/>
    <col min="1052" max="1052" width="11.42578125" style="1" customWidth="1"/>
    <col min="1053" max="1280" width="9.140625" style="1"/>
    <col min="1281" max="1282" width="0.85546875" style="1" customWidth="1"/>
    <col min="1283" max="1283" width="32.140625" style="1" customWidth="1"/>
    <col min="1284" max="1284" width="4.85546875" style="1" customWidth="1"/>
    <col min="1285" max="1288" width="4" style="1" customWidth="1"/>
    <col min="1289" max="1289" width="4.85546875" style="1" customWidth="1"/>
    <col min="1290" max="1294" width="4" style="1" customWidth="1"/>
    <col min="1295" max="1295" width="4.7109375" style="1" customWidth="1"/>
    <col min="1296" max="1296" width="4" style="1" customWidth="1"/>
    <col min="1297" max="1297" width="4.140625" style="1" customWidth="1"/>
    <col min="1298" max="1299" width="4" style="1" customWidth="1"/>
    <col min="1300" max="1300" width="4.7109375" style="1" customWidth="1"/>
    <col min="1301" max="1301" width="0.85546875" style="1" customWidth="1"/>
    <col min="1302" max="1302" width="1.85546875" style="1" customWidth="1"/>
    <col min="1303" max="1303" width="12.28515625" style="1" customWidth="1"/>
    <col min="1304" max="1304" width="9.7109375" style="1" customWidth="1"/>
    <col min="1305" max="1305" width="4.140625" style="1" customWidth="1"/>
    <col min="1306" max="1306" width="11.42578125" style="1" customWidth="1"/>
    <col min="1307" max="1307" width="11.5703125" style="1" customWidth="1"/>
    <col min="1308" max="1308" width="11.42578125" style="1" customWidth="1"/>
    <col min="1309" max="1536" width="9.140625" style="1"/>
    <col min="1537" max="1538" width="0.85546875" style="1" customWidth="1"/>
    <col min="1539" max="1539" width="32.140625" style="1" customWidth="1"/>
    <col min="1540" max="1540" width="4.85546875" style="1" customWidth="1"/>
    <col min="1541" max="1544" width="4" style="1" customWidth="1"/>
    <col min="1545" max="1545" width="4.85546875" style="1" customWidth="1"/>
    <col min="1546" max="1550" width="4" style="1" customWidth="1"/>
    <col min="1551" max="1551" width="4.7109375" style="1" customWidth="1"/>
    <col min="1552" max="1552" width="4" style="1" customWidth="1"/>
    <col min="1553" max="1553" width="4.140625" style="1" customWidth="1"/>
    <col min="1554" max="1555" width="4" style="1" customWidth="1"/>
    <col min="1556" max="1556" width="4.7109375" style="1" customWidth="1"/>
    <col min="1557" max="1557" width="0.85546875" style="1" customWidth="1"/>
    <col min="1558" max="1558" width="1.85546875" style="1" customWidth="1"/>
    <col min="1559" max="1559" width="12.28515625" style="1" customWidth="1"/>
    <col min="1560" max="1560" width="9.7109375" style="1" customWidth="1"/>
    <col min="1561" max="1561" width="4.140625" style="1" customWidth="1"/>
    <col min="1562" max="1562" width="11.42578125" style="1" customWidth="1"/>
    <col min="1563" max="1563" width="11.5703125" style="1" customWidth="1"/>
    <col min="1564" max="1564" width="11.42578125" style="1" customWidth="1"/>
    <col min="1565" max="1792" width="9.140625" style="1"/>
    <col min="1793" max="1794" width="0.85546875" style="1" customWidth="1"/>
    <col min="1795" max="1795" width="32.140625" style="1" customWidth="1"/>
    <col min="1796" max="1796" width="4.85546875" style="1" customWidth="1"/>
    <col min="1797" max="1800" width="4" style="1" customWidth="1"/>
    <col min="1801" max="1801" width="4.85546875" style="1" customWidth="1"/>
    <col min="1802" max="1806" width="4" style="1" customWidth="1"/>
    <col min="1807" max="1807" width="4.7109375" style="1" customWidth="1"/>
    <col min="1808" max="1808" width="4" style="1" customWidth="1"/>
    <col min="1809" max="1809" width="4.140625" style="1" customWidth="1"/>
    <col min="1810" max="1811" width="4" style="1" customWidth="1"/>
    <col min="1812" max="1812" width="4.7109375" style="1" customWidth="1"/>
    <col min="1813" max="1813" width="0.85546875" style="1" customWidth="1"/>
    <col min="1814" max="1814" width="1.85546875" style="1" customWidth="1"/>
    <col min="1815" max="1815" width="12.28515625" style="1" customWidth="1"/>
    <col min="1816" max="1816" width="9.7109375" style="1" customWidth="1"/>
    <col min="1817" max="1817" width="4.140625" style="1" customWidth="1"/>
    <col min="1818" max="1818" width="11.42578125" style="1" customWidth="1"/>
    <col min="1819" max="1819" width="11.5703125" style="1" customWidth="1"/>
    <col min="1820" max="1820" width="11.42578125" style="1" customWidth="1"/>
    <col min="1821" max="2048" width="9.140625" style="1"/>
    <col min="2049" max="2050" width="0.85546875" style="1" customWidth="1"/>
    <col min="2051" max="2051" width="32.140625" style="1" customWidth="1"/>
    <col min="2052" max="2052" width="4.85546875" style="1" customWidth="1"/>
    <col min="2053" max="2056" width="4" style="1" customWidth="1"/>
    <col min="2057" max="2057" width="4.85546875" style="1" customWidth="1"/>
    <col min="2058" max="2062" width="4" style="1" customWidth="1"/>
    <col min="2063" max="2063" width="4.7109375" style="1" customWidth="1"/>
    <col min="2064" max="2064" width="4" style="1" customWidth="1"/>
    <col min="2065" max="2065" width="4.140625" style="1" customWidth="1"/>
    <col min="2066" max="2067" width="4" style="1" customWidth="1"/>
    <col min="2068" max="2068" width="4.7109375" style="1" customWidth="1"/>
    <col min="2069" max="2069" width="0.85546875" style="1" customWidth="1"/>
    <col min="2070" max="2070" width="1.85546875" style="1" customWidth="1"/>
    <col min="2071" max="2071" width="12.28515625" style="1" customWidth="1"/>
    <col min="2072" max="2072" width="9.7109375" style="1" customWidth="1"/>
    <col min="2073" max="2073" width="4.140625" style="1" customWidth="1"/>
    <col min="2074" max="2074" width="11.42578125" style="1" customWidth="1"/>
    <col min="2075" max="2075" width="11.5703125" style="1" customWidth="1"/>
    <col min="2076" max="2076" width="11.42578125" style="1" customWidth="1"/>
    <col min="2077" max="2304" width="9.140625" style="1"/>
    <col min="2305" max="2306" width="0.85546875" style="1" customWidth="1"/>
    <col min="2307" max="2307" width="32.140625" style="1" customWidth="1"/>
    <col min="2308" max="2308" width="4.85546875" style="1" customWidth="1"/>
    <col min="2309" max="2312" width="4" style="1" customWidth="1"/>
    <col min="2313" max="2313" width="4.85546875" style="1" customWidth="1"/>
    <col min="2314" max="2318" width="4" style="1" customWidth="1"/>
    <col min="2319" max="2319" width="4.7109375" style="1" customWidth="1"/>
    <col min="2320" max="2320" width="4" style="1" customWidth="1"/>
    <col min="2321" max="2321" width="4.140625" style="1" customWidth="1"/>
    <col min="2322" max="2323" width="4" style="1" customWidth="1"/>
    <col min="2324" max="2324" width="4.7109375" style="1" customWidth="1"/>
    <col min="2325" max="2325" width="0.85546875" style="1" customWidth="1"/>
    <col min="2326" max="2326" width="1.85546875" style="1" customWidth="1"/>
    <col min="2327" max="2327" width="12.28515625" style="1" customWidth="1"/>
    <col min="2328" max="2328" width="9.7109375" style="1" customWidth="1"/>
    <col min="2329" max="2329" width="4.140625" style="1" customWidth="1"/>
    <col min="2330" max="2330" width="11.42578125" style="1" customWidth="1"/>
    <col min="2331" max="2331" width="11.5703125" style="1" customWidth="1"/>
    <col min="2332" max="2332" width="11.42578125" style="1" customWidth="1"/>
    <col min="2333" max="2560" width="9.140625" style="1"/>
    <col min="2561" max="2562" width="0.85546875" style="1" customWidth="1"/>
    <col min="2563" max="2563" width="32.140625" style="1" customWidth="1"/>
    <col min="2564" max="2564" width="4.85546875" style="1" customWidth="1"/>
    <col min="2565" max="2568" width="4" style="1" customWidth="1"/>
    <col min="2569" max="2569" width="4.85546875" style="1" customWidth="1"/>
    <col min="2570" max="2574" width="4" style="1" customWidth="1"/>
    <col min="2575" max="2575" width="4.7109375" style="1" customWidth="1"/>
    <col min="2576" max="2576" width="4" style="1" customWidth="1"/>
    <col min="2577" max="2577" width="4.140625" style="1" customWidth="1"/>
    <col min="2578" max="2579" width="4" style="1" customWidth="1"/>
    <col min="2580" max="2580" width="4.7109375" style="1" customWidth="1"/>
    <col min="2581" max="2581" width="0.85546875" style="1" customWidth="1"/>
    <col min="2582" max="2582" width="1.85546875" style="1" customWidth="1"/>
    <col min="2583" max="2583" width="12.28515625" style="1" customWidth="1"/>
    <col min="2584" max="2584" width="9.7109375" style="1" customWidth="1"/>
    <col min="2585" max="2585" width="4.140625" style="1" customWidth="1"/>
    <col min="2586" max="2586" width="11.42578125" style="1" customWidth="1"/>
    <col min="2587" max="2587" width="11.5703125" style="1" customWidth="1"/>
    <col min="2588" max="2588" width="11.42578125" style="1" customWidth="1"/>
    <col min="2589" max="2816" width="9.140625" style="1"/>
    <col min="2817" max="2818" width="0.85546875" style="1" customWidth="1"/>
    <col min="2819" max="2819" width="32.140625" style="1" customWidth="1"/>
    <col min="2820" max="2820" width="4.85546875" style="1" customWidth="1"/>
    <col min="2821" max="2824" width="4" style="1" customWidth="1"/>
    <col min="2825" max="2825" width="4.85546875" style="1" customWidth="1"/>
    <col min="2826" max="2830" width="4" style="1" customWidth="1"/>
    <col min="2831" max="2831" width="4.7109375" style="1" customWidth="1"/>
    <col min="2832" max="2832" width="4" style="1" customWidth="1"/>
    <col min="2833" max="2833" width="4.140625" style="1" customWidth="1"/>
    <col min="2834" max="2835" width="4" style="1" customWidth="1"/>
    <col min="2836" max="2836" width="4.7109375" style="1" customWidth="1"/>
    <col min="2837" max="2837" width="0.85546875" style="1" customWidth="1"/>
    <col min="2838" max="2838" width="1.85546875" style="1" customWidth="1"/>
    <col min="2839" max="2839" width="12.28515625" style="1" customWidth="1"/>
    <col min="2840" max="2840" width="9.7109375" style="1" customWidth="1"/>
    <col min="2841" max="2841" width="4.140625" style="1" customWidth="1"/>
    <col min="2842" max="2842" width="11.42578125" style="1" customWidth="1"/>
    <col min="2843" max="2843" width="11.5703125" style="1" customWidth="1"/>
    <col min="2844" max="2844" width="11.42578125" style="1" customWidth="1"/>
    <col min="2845" max="3072" width="9.140625" style="1"/>
    <col min="3073" max="3074" width="0.85546875" style="1" customWidth="1"/>
    <col min="3075" max="3075" width="32.140625" style="1" customWidth="1"/>
    <col min="3076" max="3076" width="4.85546875" style="1" customWidth="1"/>
    <col min="3077" max="3080" width="4" style="1" customWidth="1"/>
    <col min="3081" max="3081" width="4.85546875" style="1" customWidth="1"/>
    <col min="3082" max="3086" width="4" style="1" customWidth="1"/>
    <col min="3087" max="3087" width="4.7109375" style="1" customWidth="1"/>
    <col min="3088" max="3088" width="4" style="1" customWidth="1"/>
    <col min="3089" max="3089" width="4.140625" style="1" customWidth="1"/>
    <col min="3090" max="3091" width="4" style="1" customWidth="1"/>
    <col min="3092" max="3092" width="4.7109375" style="1" customWidth="1"/>
    <col min="3093" max="3093" width="0.85546875" style="1" customWidth="1"/>
    <col min="3094" max="3094" width="1.85546875" style="1" customWidth="1"/>
    <col min="3095" max="3095" width="12.28515625" style="1" customWidth="1"/>
    <col min="3096" max="3096" width="9.7109375" style="1" customWidth="1"/>
    <col min="3097" max="3097" width="4.140625" style="1" customWidth="1"/>
    <col min="3098" max="3098" width="11.42578125" style="1" customWidth="1"/>
    <col min="3099" max="3099" width="11.5703125" style="1" customWidth="1"/>
    <col min="3100" max="3100" width="11.42578125" style="1" customWidth="1"/>
    <col min="3101" max="3328" width="9.140625" style="1"/>
    <col min="3329" max="3330" width="0.85546875" style="1" customWidth="1"/>
    <col min="3331" max="3331" width="32.140625" style="1" customWidth="1"/>
    <col min="3332" max="3332" width="4.85546875" style="1" customWidth="1"/>
    <col min="3333" max="3336" width="4" style="1" customWidth="1"/>
    <col min="3337" max="3337" width="4.85546875" style="1" customWidth="1"/>
    <col min="3338" max="3342" width="4" style="1" customWidth="1"/>
    <col min="3343" max="3343" width="4.7109375" style="1" customWidth="1"/>
    <col min="3344" max="3344" width="4" style="1" customWidth="1"/>
    <col min="3345" max="3345" width="4.140625" style="1" customWidth="1"/>
    <col min="3346" max="3347" width="4" style="1" customWidth="1"/>
    <col min="3348" max="3348" width="4.7109375" style="1" customWidth="1"/>
    <col min="3349" max="3349" width="0.85546875" style="1" customWidth="1"/>
    <col min="3350" max="3350" width="1.85546875" style="1" customWidth="1"/>
    <col min="3351" max="3351" width="12.28515625" style="1" customWidth="1"/>
    <col min="3352" max="3352" width="9.7109375" style="1" customWidth="1"/>
    <col min="3353" max="3353" width="4.140625" style="1" customWidth="1"/>
    <col min="3354" max="3354" width="11.42578125" style="1" customWidth="1"/>
    <col min="3355" max="3355" width="11.5703125" style="1" customWidth="1"/>
    <col min="3356" max="3356" width="11.42578125" style="1" customWidth="1"/>
    <col min="3357" max="3584" width="9.140625" style="1"/>
    <col min="3585" max="3586" width="0.85546875" style="1" customWidth="1"/>
    <col min="3587" max="3587" width="32.140625" style="1" customWidth="1"/>
    <col min="3588" max="3588" width="4.85546875" style="1" customWidth="1"/>
    <col min="3589" max="3592" width="4" style="1" customWidth="1"/>
    <col min="3593" max="3593" width="4.85546875" style="1" customWidth="1"/>
    <col min="3594" max="3598" width="4" style="1" customWidth="1"/>
    <col min="3599" max="3599" width="4.7109375" style="1" customWidth="1"/>
    <col min="3600" max="3600" width="4" style="1" customWidth="1"/>
    <col min="3601" max="3601" width="4.140625" style="1" customWidth="1"/>
    <col min="3602" max="3603" width="4" style="1" customWidth="1"/>
    <col min="3604" max="3604" width="4.7109375" style="1" customWidth="1"/>
    <col min="3605" max="3605" width="0.85546875" style="1" customWidth="1"/>
    <col min="3606" max="3606" width="1.85546875" style="1" customWidth="1"/>
    <col min="3607" max="3607" width="12.28515625" style="1" customWidth="1"/>
    <col min="3608" max="3608" width="9.7109375" style="1" customWidth="1"/>
    <col min="3609" max="3609" width="4.140625" style="1" customWidth="1"/>
    <col min="3610" max="3610" width="11.42578125" style="1" customWidth="1"/>
    <col min="3611" max="3611" width="11.5703125" style="1" customWidth="1"/>
    <col min="3612" max="3612" width="11.42578125" style="1" customWidth="1"/>
    <col min="3613" max="3840" width="9.140625" style="1"/>
    <col min="3841" max="3842" width="0.85546875" style="1" customWidth="1"/>
    <col min="3843" max="3843" width="32.140625" style="1" customWidth="1"/>
    <col min="3844" max="3844" width="4.85546875" style="1" customWidth="1"/>
    <col min="3845" max="3848" width="4" style="1" customWidth="1"/>
    <col min="3849" max="3849" width="4.85546875" style="1" customWidth="1"/>
    <col min="3850" max="3854" width="4" style="1" customWidth="1"/>
    <col min="3855" max="3855" width="4.7109375" style="1" customWidth="1"/>
    <col min="3856" max="3856" width="4" style="1" customWidth="1"/>
    <col min="3857" max="3857" width="4.140625" style="1" customWidth="1"/>
    <col min="3858" max="3859" width="4" style="1" customWidth="1"/>
    <col min="3860" max="3860" width="4.7109375" style="1" customWidth="1"/>
    <col min="3861" max="3861" width="0.85546875" style="1" customWidth="1"/>
    <col min="3862" max="3862" width="1.85546875" style="1" customWidth="1"/>
    <col min="3863" max="3863" width="12.28515625" style="1" customWidth="1"/>
    <col min="3864" max="3864" width="9.7109375" style="1" customWidth="1"/>
    <col min="3865" max="3865" width="4.140625" style="1" customWidth="1"/>
    <col min="3866" max="3866" width="11.42578125" style="1" customWidth="1"/>
    <col min="3867" max="3867" width="11.5703125" style="1" customWidth="1"/>
    <col min="3868" max="3868" width="11.42578125" style="1" customWidth="1"/>
    <col min="3869" max="4096" width="9.140625" style="1"/>
    <col min="4097" max="4098" width="0.85546875" style="1" customWidth="1"/>
    <col min="4099" max="4099" width="32.140625" style="1" customWidth="1"/>
    <col min="4100" max="4100" width="4.85546875" style="1" customWidth="1"/>
    <col min="4101" max="4104" width="4" style="1" customWidth="1"/>
    <col min="4105" max="4105" width="4.85546875" style="1" customWidth="1"/>
    <col min="4106" max="4110" width="4" style="1" customWidth="1"/>
    <col min="4111" max="4111" width="4.7109375" style="1" customWidth="1"/>
    <col min="4112" max="4112" width="4" style="1" customWidth="1"/>
    <col min="4113" max="4113" width="4.140625" style="1" customWidth="1"/>
    <col min="4114" max="4115" width="4" style="1" customWidth="1"/>
    <col min="4116" max="4116" width="4.7109375" style="1" customWidth="1"/>
    <col min="4117" max="4117" width="0.85546875" style="1" customWidth="1"/>
    <col min="4118" max="4118" width="1.85546875" style="1" customWidth="1"/>
    <col min="4119" max="4119" width="12.28515625" style="1" customWidth="1"/>
    <col min="4120" max="4120" width="9.7109375" style="1" customWidth="1"/>
    <col min="4121" max="4121" width="4.140625" style="1" customWidth="1"/>
    <col min="4122" max="4122" width="11.42578125" style="1" customWidth="1"/>
    <col min="4123" max="4123" width="11.5703125" style="1" customWidth="1"/>
    <col min="4124" max="4124" width="11.42578125" style="1" customWidth="1"/>
    <col min="4125" max="4352" width="9.140625" style="1"/>
    <col min="4353" max="4354" width="0.85546875" style="1" customWidth="1"/>
    <col min="4355" max="4355" width="32.140625" style="1" customWidth="1"/>
    <col min="4356" max="4356" width="4.85546875" style="1" customWidth="1"/>
    <col min="4357" max="4360" width="4" style="1" customWidth="1"/>
    <col min="4361" max="4361" width="4.85546875" style="1" customWidth="1"/>
    <col min="4362" max="4366" width="4" style="1" customWidth="1"/>
    <col min="4367" max="4367" width="4.7109375" style="1" customWidth="1"/>
    <col min="4368" max="4368" width="4" style="1" customWidth="1"/>
    <col min="4369" max="4369" width="4.140625" style="1" customWidth="1"/>
    <col min="4370" max="4371" width="4" style="1" customWidth="1"/>
    <col min="4372" max="4372" width="4.7109375" style="1" customWidth="1"/>
    <col min="4373" max="4373" width="0.85546875" style="1" customWidth="1"/>
    <col min="4374" max="4374" width="1.85546875" style="1" customWidth="1"/>
    <col min="4375" max="4375" width="12.28515625" style="1" customWidth="1"/>
    <col min="4376" max="4376" width="9.7109375" style="1" customWidth="1"/>
    <col min="4377" max="4377" width="4.140625" style="1" customWidth="1"/>
    <col min="4378" max="4378" width="11.42578125" style="1" customWidth="1"/>
    <col min="4379" max="4379" width="11.5703125" style="1" customWidth="1"/>
    <col min="4380" max="4380" width="11.42578125" style="1" customWidth="1"/>
    <col min="4381" max="4608" width="9.140625" style="1"/>
    <col min="4609" max="4610" width="0.85546875" style="1" customWidth="1"/>
    <col min="4611" max="4611" width="32.140625" style="1" customWidth="1"/>
    <col min="4612" max="4612" width="4.85546875" style="1" customWidth="1"/>
    <col min="4613" max="4616" width="4" style="1" customWidth="1"/>
    <col min="4617" max="4617" width="4.85546875" style="1" customWidth="1"/>
    <col min="4618" max="4622" width="4" style="1" customWidth="1"/>
    <col min="4623" max="4623" width="4.7109375" style="1" customWidth="1"/>
    <col min="4624" max="4624" width="4" style="1" customWidth="1"/>
    <col min="4625" max="4625" width="4.140625" style="1" customWidth="1"/>
    <col min="4626" max="4627" width="4" style="1" customWidth="1"/>
    <col min="4628" max="4628" width="4.7109375" style="1" customWidth="1"/>
    <col min="4629" max="4629" width="0.85546875" style="1" customWidth="1"/>
    <col min="4630" max="4630" width="1.85546875" style="1" customWidth="1"/>
    <col min="4631" max="4631" width="12.28515625" style="1" customWidth="1"/>
    <col min="4632" max="4632" width="9.7109375" style="1" customWidth="1"/>
    <col min="4633" max="4633" width="4.140625" style="1" customWidth="1"/>
    <col min="4634" max="4634" width="11.42578125" style="1" customWidth="1"/>
    <col min="4635" max="4635" width="11.5703125" style="1" customWidth="1"/>
    <col min="4636" max="4636" width="11.42578125" style="1" customWidth="1"/>
    <col min="4637" max="4864" width="9.140625" style="1"/>
    <col min="4865" max="4866" width="0.85546875" style="1" customWidth="1"/>
    <col min="4867" max="4867" width="32.140625" style="1" customWidth="1"/>
    <col min="4868" max="4868" width="4.85546875" style="1" customWidth="1"/>
    <col min="4869" max="4872" width="4" style="1" customWidth="1"/>
    <col min="4873" max="4873" width="4.85546875" style="1" customWidth="1"/>
    <col min="4874" max="4878" width="4" style="1" customWidth="1"/>
    <col min="4879" max="4879" width="4.7109375" style="1" customWidth="1"/>
    <col min="4880" max="4880" width="4" style="1" customWidth="1"/>
    <col min="4881" max="4881" width="4.140625" style="1" customWidth="1"/>
    <col min="4882" max="4883" width="4" style="1" customWidth="1"/>
    <col min="4884" max="4884" width="4.7109375" style="1" customWidth="1"/>
    <col min="4885" max="4885" width="0.85546875" style="1" customWidth="1"/>
    <col min="4886" max="4886" width="1.85546875" style="1" customWidth="1"/>
    <col min="4887" max="4887" width="12.28515625" style="1" customWidth="1"/>
    <col min="4888" max="4888" width="9.7109375" style="1" customWidth="1"/>
    <col min="4889" max="4889" width="4.140625" style="1" customWidth="1"/>
    <col min="4890" max="4890" width="11.42578125" style="1" customWidth="1"/>
    <col min="4891" max="4891" width="11.5703125" style="1" customWidth="1"/>
    <col min="4892" max="4892" width="11.42578125" style="1" customWidth="1"/>
    <col min="4893" max="5120" width="9.140625" style="1"/>
    <col min="5121" max="5122" width="0.85546875" style="1" customWidth="1"/>
    <col min="5123" max="5123" width="32.140625" style="1" customWidth="1"/>
    <col min="5124" max="5124" width="4.85546875" style="1" customWidth="1"/>
    <col min="5125" max="5128" width="4" style="1" customWidth="1"/>
    <col min="5129" max="5129" width="4.85546875" style="1" customWidth="1"/>
    <col min="5130" max="5134" width="4" style="1" customWidth="1"/>
    <col min="5135" max="5135" width="4.7109375" style="1" customWidth="1"/>
    <col min="5136" max="5136" width="4" style="1" customWidth="1"/>
    <col min="5137" max="5137" width="4.140625" style="1" customWidth="1"/>
    <col min="5138" max="5139" width="4" style="1" customWidth="1"/>
    <col min="5140" max="5140" width="4.7109375" style="1" customWidth="1"/>
    <col min="5141" max="5141" width="0.85546875" style="1" customWidth="1"/>
    <col min="5142" max="5142" width="1.85546875" style="1" customWidth="1"/>
    <col min="5143" max="5143" width="12.28515625" style="1" customWidth="1"/>
    <col min="5144" max="5144" width="9.7109375" style="1" customWidth="1"/>
    <col min="5145" max="5145" width="4.140625" style="1" customWidth="1"/>
    <col min="5146" max="5146" width="11.42578125" style="1" customWidth="1"/>
    <col min="5147" max="5147" width="11.5703125" style="1" customWidth="1"/>
    <col min="5148" max="5148" width="11.42578125" style="1" customWidth="1"/>
    <col min="5149" max="5376" width="9.140625" style="1"/>
    <col min="5377" max="5378" width="0.85546875" style="1" customWidth="1"/>
    <col min="5379" max="5379" width="32.140625" style="1" customWidth="1"/>
    <col min="5380" max="5380" width="4.85546875" style="1" customWidth="1"/>
    <col min="5381" max="5384" width="4" style="1" customWidth="1"/>
    <col min="5385" max="5385" width="4.85546875" style="1" customWidth="1"/>
    <col min="5386" max="5390" width="4" style="1" customWidth="1"/>
    <col min="5391" max="5391" width="4.7109375" style="1" customWidth="1"/>
    <col min="5392" max="5392" width="4" style="1" customWidth="1"/>
    <col min="5393" max="5393" width="4.140625" style="1" customWidth="1"/>
    <col min="5394" max="5395" width="4" style="1" customWidth="1"/>
    <col min="5396" max="5396" width="4.7109375" style="1" customWidth="1"/>
    <col min="5397" max="5397" width="0.85546875" style="1" customWidth="1"/>
    <col min="5398" max="5398" width="1.85546875" style="1" customWidth="1"/>
    <col min="5399" max="5399" width="12.28515625" style="1" customWidth="1"/>
    <col min="5400" max="5400" width="9.7109375" style="1" customWidth="1"/>
    <col min="5401" max="5401" width="4.140625" style="1" customWidth="1"/>
    <col min="5402" max="5402" width="11.42578125" style="1" customWidth="1"/>
    <col min="5403" max="5403" width="11.5703125" style="1" customWidth="1"/>
    <col min="5404" max="5404" width="11.42578125" style="1" customWidth="1"/>
    <col min="5405" max="5632" width="9.140625" style="1"/>
    <col min="5633" max="5634" width="0.85546875" style="1" customWidth="1"/>
    <col min="5635" max="5635" width="32.140625" style="1" customWidth="1"/>
    <col min="5636" max="5636" width="4.85546875" style="1" customWidth="1"/>
    <col min="5637" max="5640" width="4" style="1" customWidth="1"/>
    <col min="5641" max="5641" width="4.85546875" style="1" customWidth="1"/>
    <col min="5642" max="5646" width="4" style="1" customWidth="1"/>
    <col min="5647" max="5647" width="4.7109375" style="1" customWidth="1"/>
    <col min="5648" max="5648" width="4" style="1" customWidth="1"/>
    <col min="5649" max="5649" width="4.140625" style="1" customWidth="1"/>
    <col min="5650" max="5651" width="4" style="1" customWidth="1"/>
    <col min="5652" max="5652" width="4.7109375" style="1" customWidth="1"/>
    <col min="5653" max="5653" width="0.85546875" style="1" customWidth="1"/>
    <col min="5654" max="5654" width="1.85546875" style="1" customWidth="1"/>
    <col min="5655" max="5655" width="12.28515625" style="1" customWidth="1"/>
    <col min="5656" max="5656" width="9.7109375" style="1" customWidth="1"/>
    <col min="5657" max="5657" width="4.140625" style="1" customWidth="1"/>
    <col min="5658" max="5658" width="11.42578125" style="1" customWidth="1"/>
    <col min="5659" max="5659" width="11.5703125" style="1" customWidth="1"/>
    <col min="5660" max="5660" width="11.42578125" style="1" customWidth="1"/>
    <col min="5661" max="5888" width="9.140625" style="1"/>
    <col min="5889" max="5890" width="0.85546875" style="1" customWidth="1"/>
    <col min="5891" max="5891" width="32.140625" style="1" customWidth="1"/>
    <col min="5892" max="5892" width="4.85546875" style="1" customWidth="1"/>
    <col min="5893" max="5896" width="4" style="1" customWidth="1"/>
    <col min="5897" max="5897" width="4.85546875" style="1" customWidth="1"/>
    <col min="5898" max="5902" width="4" style="1" customWidth="1"/>
    <col min="5903" max="5903" width="4.7109375" style="1" customWidth="1"/>
    <col min="5904" max="5904" width="4" style="1" customWidth="1"/>
    <col min="5905" max="5905" width="4.140625" style="1" customWidth="1"/>
    <col min="5906" max="5907" width="4" style="1" customWidth="1"/>
    <col min="5908" max="5908" width="4.7109375" style="1" customWidth="1"/>
    <col min="5909" max="5909" width="0.85546875" style="1" customWidth="1"/>
    <col min="5910" max="5910" width="1.85546875" style="1" customWidth="1"/>
    <col min="5911" max="5911" width="12.28515625" style="1" customWidth="1"/>
    <col min="5912" max="5912" width="9.7109375" style="1" customWidth="1"/>
    <col min="5913" max="5913" width="4.140625" style="1" customWidth="1"/>
    <col min="5914" max="5914" width="11.42578125" style="1" customWidth="1"/>
    <col min="5915" max="5915" width="11.5703125" style="1" customWidth="1"/>
    <col min="5916" max="5916" width="11.42578125" style="1" customWidth="1"/>
    <col min="5917" max="6144" width="9.140625" style="1"/>
    <col min="6145" max="6146" width="0.85546875" style="1" customWidth="1"/>
    <col min="6147" max="6147" width="32.140625" style="1" customWidth="1"/>
    <col min="6148" max="6148" width="4.85546875" style="1" customWidth="1"/>
    <col min="6149" max="6152" width="4" style="1" customWidth="1"/>
    <col min="6153" max="6153" width="4.85546875" style="1" customWidth="1"/>
    <col min="6154" max="6158" width="4" style="1" customWidth="1"/>
    <col min="6159" max="6159" width="4.7109375" style="1" customWidth="1"/>
    <col min="6160" max="6160" width="4" style="1" customWidth="1"/>
    <col min="6161" max="6161" width="4.140625" style="1" customWidth="1"/>
    <col min="6162" max="6163" width="4" style="1" customWidth="1"/>
    <col min="6164" max="6164" width="4.7109375" style="1" customWidth="1"/>
    <col min="6165" max="6165" width="0.85546875" style="1" customWidth="1"/>
    <col min="6166" max="6166" width="1.85546875" style="1" customWidth="1"/>
    <col min="6167" max="6167" width="12.28515625" style="1" customWidth="1"/>
    <col min="6168" max="6168" width="9.7109375" style="1" customWidth="1"/>
    <col min="6169" max="6169" width="4.140625" style="1" customWidth="1"/>
    <col min="6170" max="6170" width="11.42578125" style="1" customWidth="1"/>
    <col min="6171" max="6171" width="11.5703125" style="1" customWidth="1"/>
    <col min="6172" max="6172" width="11.42578125" style="1" customWidth="1"/>
    <col min="6173" max="6400" width="9.140625" style="1"/>
    <col min="6401" max="6402" width="0.85546875" style="1" customWidth="1"/>
    <col min="6403" max="6403" width="32.140625" style="1" customWidth="1"/>
    <col min="6404" max="6404" width="4.85546875" style="1" customWidth="1"/>
    <col min="6405" max="6408" width="4" style="1" customWidth="1"/>
    <col min="6409" max="6409" width="4.85546875" style="1" customWidth="1"/>
    <col min="6410" max="6414" width="4" style="1" customWidth="1"/>
    <col min="6415" max="6415" width="4.7109375" style="1" customWidth="1"/>
    <col min="6416" max="6416" width="4" style="1" customWidth="1"/>
    <col min="6417" max="6417" width="4.140625" style="1" customWidth="1"/>
    <col min="6418" max="6419" width="4" style="1" customWidth="1"/>
    <col min="6420" max="6420" width="4.7109375" style="1" customWidth="1"/>
    <col min="6421" max="6421" width="0.85546875" style="1" customWidth="1"/>
    <col min="6422" max="6422" width="1.85546875" style="1" customWidth="1"/>
    <col min="6423" max="6423" width="12.28515625" style="1" customWidth="1"/>
    <col min="6424" max="6424" width="9.7109375" style="1" customWidth="1"/>
    <col min="6425" max="6425" width="4.140625" style="1" customWidth="1"/>
    <col min="6426" max="6426" width="11.42578125" style="1" customWidth="1"/>
    <col min="6427" max="6427" width="11.5703125" style="1" customWidth="1"/>
    <col min="6428" max="6428" width="11.42578125" style="1" customWidth="1"/>
    <col min="6429" max="6656" width="9.140625" style="1"/>
    <col min="6657" max="6658" width="0.85546875" style="1" customWidth="1"/>
    <col min="6659" max="6659" width="32.140625" style="1" customWidth="1"/>
    <col min="6660" max="6660" width="4.85546875" style="1" customWidth="1"/>
    <col min="6661" max="6664" width="4" style="1" customWidth="1"/>
    <col min="6665" max="6665" width="4.85546875" style="1" customWidth="1"/>
    <col min="6666" max="6670" width="4" style="1" customWidth="1"/>
    <col min="6671" max="6671" width="4.7109375" style="1" customWidth="1"/>
    <col min="6672" max="6672" width="4" style="1" customWidth="1"/>
    <col min="6673" max="6673" width="4.140625" style="1" customWidth="1"/>
    <col min="6674" max="6675" width="4" style="1" customWidth="1"/>
    <col min="6676" max="6676" width="4.7109375" style="1" customWidth="1"/>
    <col min="6677" max="6677" width="0.85546875" style="1" customWidth="1"/>
    <col min="6678" max="6678" width="1.85546875" style="1" customWidth="1"/>
    <col min="6679" max="6679" width="12.28515625" style="1" customWidth="1"/>
    <col min="6680" max="6680" width="9.7109375" style="1" customWidth="1"/>
    <col min="6681" max="6681" width="4.140625" style="1" customWidth="1"/>
    <col min="6682" max="6682" width="11.42578125" style="1" customWidth="1"/>
    <col min="6683" max="6683" width="11.5703125" style="1" customWidth="1"/>
    <col min="6684" max="6684" width="11.42578125" style="1" customWidth="1"/>
    <col min="6685" max="6912" width="9.140625" style="1"/>
    <col min="6913" max="6914" width="0.85546875" style="1" customWidth="1"/>
    <col min="6915" max="6915" width="32.140625" style="1" customWidth="1"/>
    <col min="6916" max="6916" width="4.85546875" style="1" customWidth="1"/>
    <col min="6917" max="6920" width="4" style="1" customWidth="1"/>
    <col min="6921" max="6921" width="4.85546875" style="1" customWidth="1"/>
    <col min="6922" max="6926" width="4" style="1" customWidth="1"/>
    <col min="6927" max="6927" width="4.7109375" style="1" customWidth="1"/>
    <col min="6928" max="6928" width="4" style="1" customWidth="1"/>
    <col min="6929" max="6929" width="4.140625" style="1" customWidth="1"/>
    <col min="6930" max="6931" width="4" style="1" customWidth="1"/>
    <col min="6932" max="6932" width="4.7109375" style="1" customWidth="1"/>
    <col min="6933" max="6933" width="0.85546875" style="1" customWidth="1"/>
    <col min="6934" max="6934" width="1.85546875" style="1" customWidth="1"/>
    <col min="6935" max="6935" width="12.28515625" style="1" customWidth="1"/>
    <col min="6936" max="6936" width="9.7109375" style="1" customWidth="1"/>
    <col min="6937" max="6937" width="4.140625" style="1" customWidth="1"/>
    <col min="6938" max="6938" width="11.42578125" style="1" customWidth="1"/>
    <col min="6939" max="6939" width="11.5703125" style="1" customWidth="1"/>
    <col min="6940" max="6940" width="11.42578125" style="1" customWidth="1"/>
    <col min="6941" max="7168" width="9.140625" style="1"/>
    <col min="7169" max="7170" width="0.85546875" style="1" customWidth="1"/>
    <col min="7171" max="7171" width="32.140625" style="1" customWidth="1"/>
    <col min="7172" max="7172" width="4.85546875" style="1" customWidth="1"/>
    <col min="7173" max="7176" width="4" style="1" customWidth="1"/>
    <col min="7177" max="7177" width="4.85546875" style="1" customWidth="1"/>
    <col min="7178" max="7182" width="4" style="1" customWidth="1"/>
    <col min="7183" max="7183" width="4.7109375" style="1" customWidth="1"/>
    <col min="7184" max="7184" width="4" style="1" customWidth="1"/>
    <col min="7185" max="7185" width="4.140625" style="1" customWidth="1"/>
    <col min="7186" max="7187" width="4" style="1" customWidth="1"/>
    <col min="7188" max="7188" width="4.7109375" style="1" customWidth="1"/>
    <col min="7189" max="7189" width="0.85546875" style="1" customWidth="1"/>
    <col min="7190" max="7190" width="1.85546875" style="1" customWidth="1"/>
    <col min="7191" max="7191" width="12.28515625" style="1" customWidth="1"/>
    <col min="7192" max="7192" width="9.7109375" style="1" customWidth="1"/>
    <col min="7193" max="7193" width="4.140625" style="1" customWidth="1"/>
    <col min="7194" max="7194" width="11.42578125" style="1" customWidth="1"/>
    <col min="7195" max="7195" width="11.5703125" style="1" customWidth="1"/>
    <col min="7196" max="7196" width="11.42578125" style="1" customWidth="1"/>
    <col min="7197" max="7424" width="9.140625" style="1"/>
    <col min="7425" max="7426" width="0.85546875" style="1" customWidth="1"/>
    <col min="7427" max="7427" width="32.140625" style="1" customWidth="1"/>
    <col min="7428" max="7428" width="4.85546875" style="1" customWidth="1"/>
    <col min="7429" max="7432" width="4" style="1" customWidth="1"/>
    <col min="7433" max="7433" width="4.85546875" style="1" customWidth="1"/>
    <col min="7434" max="7438" width="4" style="1" customWidth="1"/>
    <col min="7439" max="7439" width="4.7109375" style="1" customWidth="1"/>
    <col min="7440" max="7440" width="4" style="1" customWidth="1"/>
    <col min="7441" max="7441" width="4.140625" style="1" customWidth="1"/>
    <col min="7442" max="7443" width="4" style="1" customWidth="1"/>
    <col min="7444" max="7444" width="4.7109375" style="1" customWidth="1"/>
    <col min="7445" max="7445" width="0.85546875" style="1" customWidth="1"/>
    <col min="7446" max="7446" width="1.85546875" style="1" customWidth="1"/>
    <col min="7447" max="7447" width="12.28515625" style="1" customWidth="1"/>
    <col min="7448" max="7448" width="9.7109375" style="1" customWidth="1"/>
    <col min="7449" max="7449" width="4.140625" style="1" customWidth="1"/>
    <col min="7450" max="7450" width="11.42578125" style="1" customWidth="1"/>
    <col min="7451" max="7451" width="11.5703125" style="1" customWidth="1"/>
    <col min="7452" max="7452" width="11.42578125" style="1" customWidth="1"/>
    <col min="7453" max="7680" width="9.140625" style="1"/>
    <col min="7681" max="7682" width="0.85546875" style="1" customWidth="1"/>
    <col min="7683" max="7683" width="32.140625" style="1" customWidth="1"/>
    <col min="7684" max="7684" width="4.85546875" style="1" customWidth="1"/>
    <col min="7685" max="7688" width="4" style="1" customWidth="1"/>
    <col min="7689" max="7689" width="4.85546875" style="1" customWidth="1"/>
    <col min="7690" max="7694" width="4" style="1" customWidth="1"/>
    <col min="7695" max="7695" width="4.7109375" style="1" customWidth="1"/>
    <col min="7696" max="7696" width="4" style="1" customWidth="1"/>
    <col min="7697" max="7697" width="4.140625" style="1" customWidth="1"/>
    <col min="7698" max="7699" width="4" style="1" customWidth="1"/>
    <col min="7700" max="7700" width="4.7109375" style="1" customWidth="1"/>
    <col min="7701" max="7701" width="0.85546875" style="1" customWidth="1"/>
    <col min="7702" max="7702" width="1.85546875" style="1" customWidth="1"/>
    <col min="7703" max="7703" width="12.28515625" style="1" customWidth="1"/>
    <col min="7704" max="7704" width="9.7109375" style="1" customWidth="1"/>
    <col min="7705" max="7705" width="4.140625" style="1" customWidth="1"/>
    <col min="7706" max="7706" width="11.42578125" style="1" customWidth="1"/>
    <col min="7707" max="7707" width="11.5703125" style="1" customWidth="1"/>
    <col min="7708" max="7708" width="11.42578125" style="1" customWidth="1"/>
    <col min="7709" max="7936" width="9.140625" style="1"/>
    <col min="7937" max="7938" width="0.85546875" style="1" customWidth="1"/>
    <col min="7939" max="7939" width="32.140625" style="1" customWidth="1"/>
    <col min="7940" max="7940" width="4.85546875" style="1" customWidth="1"/>
    <col min="7941" max="7944" width="4" style="1" customWidth="1"/>
    <col min="7945" max="7945" width="4.85546875" style="1" customWidth="1"/>
    <col min="7946" max="7950" width="4" style="1" customWidth="1"/>
    <col min="7951" max="7951" width="4.7109375" style="1" customWidth="1"/>
    <col min="7952" max="7952" width="4" style="1" customWidth="1"/>
    <col min="7953" max="7953" width="4.140625" style="1" customWidth="1"/>
    <col min="7954" max="7955" width="4" style="1" customWidth="1"/>
    <col min="7956" max="7956" width="4.7109375" style="1" customWidth="1"/>
    <col min="7957" max="7957" width="0.85546875" style="1" customWidth="1"/>
    <col min="7958" max="7958" width="1.85546875" style="1" customWidth="1"/>
    <col min="7959" max="7959" width="12.28515625" style="1" customWidth="1"/>
    <col min="7960" max="7960" width="9.7109375" style="1" customWidth="1"/>
    <col min="7961" max="7961" width="4.140625" style="1" customWidth="1"/>
    <col min="7962" max="7962" width="11.42578125" style="1" customWidth="1"/>
    <col min="7963" max="7963" width="11.5703125" style="1" customWidth="1"/>
    <col min="7964" max="7964" width="11.42578125" style="1" customWidth="1"/>
    <col min="7965" max="8192" width="9.140625" style="1"/>
    <col min="8193" max="8194" width="0.85546875" style="1" customWidth="1"/>
    <col min="8195" max="8195" width="32.140625" style="1" customWidth="1"/>
    <col min="8196" max="8196" width="4.85546875" style="1" customWidth="1"/>
    <col min="8197" max="8200" width="4" style="1" customWidth="1"/>
    <col min="8201" max="8201" width="4.85546875" style="1" customWidth="1"/>
    <col min="8202" max="8206" width="4" style="1" customWidth="1"/>
    <col min="8207" max="8207" width="4.7109375" style="1" customWidth="1"/>
    <col min="8208" max="8208" width="4" style="1" customWidth="1"/>
    <col min="8209" max="8209" width="4.140625" style="1" customWidth="1"/>
    <col min="8210" max="8211" width="4" style="1" customWidth="1"/>
    <col min="8212" max="8212" width="4.7109375" style="1" customWidth="1"/>
    <col min="8213" max="8213" width="0.85546875" style="1" customWidth="1"/>
    <col min="8214" max="8214" width="1.85546875" style="1" customWidth="1"/>
    <col min="8215" max="8215" width="12.28515625" style="1" customWidth="1"/>
    <col min="8216" max="8216" width="9.7109375" style="1" customWidth="1"/>
    <col min="8217" max="8217" width="4.140625" style="1" customWidth="1"/>
    <col min="8218" max="8218" width="11.42578125" style="1" customWidth="1"/>
    <col min="8219" max="8219" width="11.5703125" style="1" customWidth="1"/>
    <col min="8220" max="8220" width="11.42578125" style="1" customWidth="1"/>
    <col min="8221" max="8448" width="9.140625" style="1"/>
    <col min="8449" max="8450" width="0.85546875" style="1" customWidth="1"/>
    <col min="8451" max="8451" width="32.140625" style="1" customWidth="1"/>
    <col min="8452" max="8452" width="4.85546875" style="1" customWidth="1"/>
    <col min="8453" max="8456" width="4" style="1" customWidth="1"/>
    <col min="8457" max="8457" width="4.85546875" style="1" customWidth="1"/>
    <col min="8458" max="8462" width="4" style="1" customWidth="1"/>
    <col min="8463" max="8463" width="4.7109375" style="1" customWidth="1"/>
    <col min="8464" max="8464" width="4" style="1" customWidth="1"/>
    <col min="8465" max="8465" width="4.140625" style="1" customWidth="1"/>
    <col min="8466" max="8467" width="4" style="1" customWidth="1"/>
    <col min="8468" max="8468" width="4.7109375" style="1" customWidth="1"/>
    <col min="8469" max="8469" width="0.85546875" style="1" customWidth="1"/>
    <col min="8470" max="8470" width="1.85546875" style="1" customWidth="1"/>
    <col min="8471" max="8471" width="12.28515625" style="1" customWidth="1"/>
    <col min="8472" max="8472" width="9.7109375" style="1" customWidth="1"/>
    <col min="8473" max="8473" width="4.140625" style="1" customWidth="1"/>
    <col min="8474" max="8474" width="11.42578125" style="1" customWidth="1"/>
    <col min="8475" max="8475" width="11.5703125" style="1" customWidth="1"/>
    <col min="8476" max="8476" width="11.42578125" style="1" customWidth="1"/>
    <col min="8477" max="8704" width="9.140625" style="1"/>
    <col min="8705" max="8706" width="0.85546875" style="1" customWidth="1"/>
    <col min="8707" max="8707" width="32.140625" style="1" customWidth="1"/>
    <col min="8708" max="8708" width="4.85546875" style="1" customWidth="1"/>
    <col min="8709" max="8712" width="4" style="1" customWidth="1"/>
    <col min="8713" max="8713" width="4.85546875" style="1" customWidth="1"/>
    <col min="8714" max="8718" width="4" style="1" customWidth="1"/>
    <col min="8719" max="8719" width="4.7109375" style="1" customWidth="1"/>
    <col min="8720" max="8720" width="4" style="1" customWidth="1"/>
    <col min="8721" max="8721" width="4.140625" style="1" customWidth="1"/>
    <col min="8722" max="8723" width="4" style="1" customWidth="1"/>
    <col min="8724" max="8724" width="4.7109375" style="1" customWidth="1"/>
    <col min="8725" max="8725" width="0.85546875" style="1" customWidth="1"/>
    <col min="8726" max="8726" width="1.85546875" style="1" customWidth="1"/>
    <col min="8727" max="8727" width="12.28515625" style="1" customWidth="1"/>
    <col min="8728" max="8728" width="9.7109375" style="1" customWidth="1"/>
    <col min="8729" max="8729" width="4.140625" style="1" customWidth="1"/>
    <col min="8730" max="8730" width="11.42578125" style="1" customWidth="1"/>
    <col min="8731" max="8731" width="11.5703125" style="1" customWidth="1"/>
    <col min="8732" max="8732" width="11.42578125" style="1" customWidth="1"/>
    <col min="8733" max="8960" width="9.140625" style="1"/>
    <col min="8961" max="8962" width="0.85546875" style="1" customWidth="1"/>
    <col min="8963" max="8963" width="32.140625" style="1" customWidth="1"/>
    <col min="8964" max="8964" width="4.85546875" style="1" customWidth="1"/>
    <col min="8965" max="8968" width="4" style="1" customWidth="1"/>
    <col min="8969" max="8969" width="4.85546875" style="1" customWidth="1"/>
    <col min="8970" max="8974" width="4" style="1" customWidth="1"/>
    <col min="8975" max="8975" width="4.7109375" style="1" customWidth="1"/>
    <col min="8976" max="8976" width="4" style="1" customWidth="1"/>
    <col min="8977" max="8977" width="4.140625" style="1" customWidth="1"/>
    <col min="8978" max="8979" width="4" style="1" customWidth="1"/>
    <col min="8980" max="8980" width="4.7109375" style="1" customWidth="1"/>
    <col min="8981" max="8981" width="0.85546875" style="1" customWidth="1"/>
    <col min="8982" max="8982" width="1.85546875" style="1" customWidth="1"/>
    <col min="8983" max="8983" width="12.28515625" style="1" customWidth="1"/>
    <col min="8984" max="8984" width="9.7109375" style="1" customWidth="1"/>
    <col min="8985" max="8985" width="4.140625" style="1" customWidth="1"/>
    <col min="8986" max="8986" width="11.42578125" style="1" customWidth="1"/>
    <col min="8987" max="8987" width="11.5703125" style="1" customWidth="1"/>
    <col min="8988" max="8988" width="11.42578125" style="1" customWidth="1"/>
    <col min="8989" max="9216" width="9.140625" style="1"/>
    <col min="9217" max="9218" width="0.85546875" style="1" customWidth="1"/>
    <col min="9219" max="9219" width="32.140625" style="1" customWidth="1"/>
    <col min="9220" max="9220" width="4.85546875" style="1" customWidth="1"/>
    <col min="9221" max="9224" width="4" style="1" customWidth="1"/>
    <col min="9225" max="9225" width="4.85546875" style="1" customWidth="1"/>
    <col min="9226" max="9230" width="4" style="1" customWidth="1"/>
    <col min="9231" max="9231" width="4.7109375" style="1" customWidth="1"/>
    <col min="9232" max="9232" width="4" style="1" customWidth="1"/>
    <col min="9233" max="9233" width="4.140625" style="1" customWidth="1"/>
    <col min="9234" max="9235" width="4" style="1" customWidth="1"/>
    <col min="9236" max="9236" width="4.7109375" style="1" customWidth="1"/>
    <col min="9237" max="9237" width="0.85546875" style="1" customWidth="1"/>
    <col min="9238" max="9238" width="1.85546875" style="1" customWidth="1"/>
    <col min="9239" max="9239" width="12.28515625" style="1" customWidth="1"/>
    <col min="9240" max="9240" width="9.7109375" style="1" customWidth="1"/>
    <col min="9241" max="9241" width="4.140625" style="1" customWidth="1"/>
    <col min="9242" max="9242" width="11.42578125" style="1" customWidth="1"/>
    <col min="9243" max="9243" width="11.5703125" style="1" customWidth="1"/>
    <col min="9244" max="9244" width="11.42578125" style="1" customWidth="1"/>
    <col min="9245" max="9472" width="9.140625" style="1"/>
    <col min="9473" max="9474" width="0.85546875" style="1" customWidth="1"/>
    <col min="9475" max="9475" width="32.140625" style="1" customWidth="1"/>
    <col min="9476" max="9476" width="4.85546875" style="1" customWidth="1"/>
    <col min="9477" max="9480" width="4" style="1" customWidth="1"/>
    <col min="9481" max="9481" width="4.85546875" style="1" customWidth="1"/>
    <col min="9482" max="9486" width="4" style="1" customWidth="1"/>
    <col min="9487" max="9487" width="4.7109375" style="1" customWidth="1"/>
    <col min="9488" max="9488" width="4" style="1" customWidth="1"/>
    <col min="9489" max="9489" width="4.140625" style="1" customWidth="1"/>
    <col min="9490" max="9491" width="4" style="1" customWidth="1"/>
    <col min="9492" max="9492" width="4.7109375" style="1" customWidth="1"/>
    <col min="9493" max="9493" width="0.85546875" style="1" customWidth="1"/>
    <col min="9494" max="9494" width="1.85546875" style="1" customWidth="1"/>
    <col min="9495" max="9495" width="12.28515625" style="1" customWidth="1"/>
    <col min="9496" max="9496" width="9.7109375" style="1" customWidth="1"/>
    <col min="9497" max="9497" width="4.140625" style="1" customWidth="1"/>
    <col min="9498" max="9498" width="11.42578125" style="1" customWidth="1"/>
    <col min="9499" max="9499" width="11.5703125" style="1" customWidth="1"/>
    <col min="9500" max="9500" width="11.42578125" style="1" customWidth="1"/>
    <col min="9501" max="9728" width="9.140625" style="1"/>
    <col min="9729" max="9730" width="0.85546875" style="1" customWidth="1"/>
    <col min="9731" max="9731" width="32.140625" style="1" customWidth="1"/>
    <col min="9732" max="9732" width="4.85546875" style="1" customWidth="1"/>
    <col min="9733" max="9736" width="4" style="1" customWidth="1"/>
    <col min="9737" max="9737" width="4.85546875" style="1" customWidth="1"/>
    <col min="9738" max="9742" width="4" style="1" customWidth="1"/>
    <col min="9743" max="9743" width="4.7109375" style="1" customWidth="1"/>
    <col min="9744" max="9744" width="4" style="1" customWidth="1"/>
    <col min="9745" max="9745" width="4.140625" style="1" customWidth="1"/>
    <col min="9746" max="9747" width="4" style="1" customWidth="1"/>
    <col min="9748" max="9748" width="4.7109375" style="1" customWidth="1"/>
    <col min="9749" max="9749" width="0.85546875" style="1" customWidth="1"/>
    <col min="9750" max="9750" width="1.85546875" style="1" customWidth="1"/>
    <col min="9751" max="9751" width="12.28515625" style="1" customWidth="1"/>
    <col min="9752" max="9752" width="9.7109375" style="1" customWidth="1"/>
    <col min="9753" max="9753" width="4.140625" style="1" customWidth="1"/>
    <col min="9754" max="9754" width="11.42578125" style="1" customWidth="1"/>
    <col min="9755" max="9755" width="11.5703125" style="1" customWidth="1"/>
    <col min="9756" max="9756" width="11.42578125" style="1" customWidth="1"/>
    <col min="9757" max="9984" width="9.140625" style="1"/>
    <col min="9985" max="9986" width="0.85546875" style="1" customWidth="1"/>
    <col min="9987" max="9987" width="32.140625" style="1" customWidth="1"/>
    <col min="9988" max="9988" width="4.85546875" style="1" customWidth="1"/>
    <col min="9989" max="9992" width="4" style="1" customWidth="1"/>
    <col min="9993" max="9993" width="4.85546875" style="1" customWidth="1"/>
    <col min="9994" max="9998" width="4" style="1" customWidth="1"/>
    <col min="9999" max="9999" width="4.7109375" style="1" customWidth="1"/>
    <col min="10000" max="10000" width="4" style="1" customWidth="1"/>
    <col min="10001" max="10001" width="4.140625" style="1" customWidth="1"/>
    <col min="10002" max="10003" width="4" style="1" customWidth="1"/>
    <col min="10004" max="10004" width="4.7109375" style="1" customWidth="1"/>
    <col min="10005" max="10005" width="0.85546875" style="1" customWidth="1"/>
    <col min="10006" max="10006" width="1.85546875" style="1" customWidth="1"/>
    <col min="10007" max="10007" width="12.28515625" style="1" customWidth="1"/>
    <col min="10008" max="10008" width="9.7109375" style="1" customWidth="1"/>
    <col min="10009" max="10009" width="4.140625" style="1" customWidth="1"/>
    <col min="10010" max="10010" width="11.42578125" style="1" customWidth="1"/>
    <col min="10011" max="10011" width="11.5703125" style="1" customWidth="1"/>
    <col min="10012" max="10012" width="11.42578125" style="1" customWidth="1"/>
    <col min="10013" max="10240" width="9.140625" style="1"/>
    <col min="10241" max="10242" width="0.85546875" style="1" customWidth="1"/>
    <col min="10243" max="10243" width="32.140625" style="1" customWidth="1"/>
    <col min="10244" max="10244" width="4.85546875" style="1" customWidth="1"/>
    <col min="10245" max="10248" width="4" style="1" customWidth="1"/>
    <col min="10249" max="10249" width="4.85546875" style="1" customWidth="1"/>
    <col min="10250" max="10254" width="4" style="1" customWidth="1"/>
    <col min="10255" max="10255" width="4.7109375" style="1" customWidth="1"/>
    <col min="10256" max="10256" width="4" style="1" customWidth="1"/>
    <col min="10257" max="10257" width="4.140625" style="1" customWidth="1"/>
    <col min="10258" max="10259" width="4" style="1" customWidth="1"/>
    <col min="10260" max="10260" width="4.7109375" style="1" customWidth="1"/>
    <col min="10261" max="10261" width="0.85546875" style="1" customWidth="1"/>
    <col min="10262" max="10262" width="1.85546875" style="1" customWidth="1"/>
    <col min="10263" max="10263" width="12.28515625" style="1" customWidth="1"/>
    <col min="10264" max="10264" width="9.7109375" style="1" customWidth="1"/>
    <col min="10265" max="10265" width="4.140625" style="1" customWidth="1"/>
    <col min="10266" max="10266" width="11.42578125" style="1" customWidth="1"/>
    <col min="10267" max="10267" width="11.5703125" style="1" customWidth="1"/>
    <col min="10268" max="10268" width="11.42578125" style="1" customWidth="1"/>
    <col min="10269" max="10496" width="9.140625" style="1"/>
    <col min="10497" max="10498" width="0.85546875" style="1" customWidth="1"/>
    <col min="10499" max="10499" width="32.140625" style="1" customWidth="1"/>
    <col min="10500" max="10500" width="4.85546875" style="1" customWidth="1"/>
    <col min="10501" max="10504" width="4" style="1" customWidth="1"/>
    <col min="10505" max="10505" width="4.85546875" style="1" customWidth="1"/>
    <col min="10506" max="10510" width="4" style="1" customWidth="1"/>
    <col min="10511" max="10511" width="4.7109375" style="1" customWidth="1"/>
    <col min="10512" max="10512" width="4" style="1" customWidth="1"/>
    <col min="10513" max="10513" width="4.140625" style="1" customWidth="1"/>
    <col min="10514" max="10515" width="4" style="1" customWidth="1"/>
    <col min="10516" max="10516" width="4.7109375" style="1" customWidth="1"/>
    <col min="10517" max="10517" width="0.85546875" style="1" customWidth="1"/>
    <col min="10518" max="10518" width="1.85546875" style="1" customWidth="1"/>
    <col min="10519" max="10519" width="12.28515625" style="1" customWidth="1"/>
    <col min="10520" max="10520" width="9.7109375" style="1" customWidth="1"/>
    <col min="10521" max="10521" width="4.140625" style="1" customWidth="1"/>
    <col min="10522" max="10522" width="11.42578125" style="1" customWidth="1"/>
    <col min="10523" max="10523" width="11.5703125" style="1" customWidth="1"/>
    <col min="10524" max="10524" width="11.42578125" style="1" customWidth="1"/>
    <col min="10525" max="10752" width="9.140625" style="1"/>
    <col min="10753" max="10754" width="0.85546875" style="1" customWidth="1"/>
    <col min="10755" max="10755" width="32.140625" style="1" customWidth="1"/>
    <col min="10756" max="10756" width="4.85546875" style="1" customWidth="1"/>
    <col min="10757" max="10760" width="4" style="1" customWidth="1"/>
    <col min="10761" max="10761" width="4.85546875" style="1" customWidth="1"/>
    <col min="10762" max="10766" width="4" style="1" customWidth="1"/>
    <col min="10767" max="10767" width="4.7109375" style="1" customWidth="1"/>
    <col min="10768" max="10768" width="4" style="1" customWidth="1"/>
    <col min="10769" max="10769" width="4.140625" style="1" customWidth="1"/>
    <col min="10770" max="10771" width="4" style="1" customWidth="1"/>
    <col min="10772" max="10772" width="4.7109375" style="1" customWidth="1"/>
    <col min="10773" max="10773" width="0.85546875" style="1" customWidth="1"/>
    <col min="10774" max="10774" width="1.85546875" style="1" customWidth="1"/>
    <col min="10775" max="10775" width="12.28515625" style="1" customWidth="1"/>
    <col min="10776" max="10776" width="9.7109375" style="1" customWidth="1"/>
    <col min="10777" max="10777" width="4.140625" style="1" customWidth="1"/>
    <col min="10778" max="10778" width="11.42578125" style="1" customWidth="1"/>
    <col min="10779" max="10779" width="11.5703125" style="1" customWidth="1"/>
    <col min="10780" max="10780" width="11.42578125" style="1" customWidth="1"/>
    <col min="10781" max="11008" width="9.140625" style="1"/>
    <col min="11009" max="11010" width="0.85546875" style="1" customWidth="1"/>
    <col min="11011" max="11011" width="32.140625" style="1" customWidth="1"/>
    <col min="11012" max="11012" width="4.85546875" style="1" customWidth="1"/>
    <col min="11013" max="11016" width="4" style="1" customWidth="1"/>
    <col min="11017" max="11017" width="4.85546875" style="1" customWidth="1"/>
    <col min="11018" max="11022" width="4" style="1" customWidth="1"/>
    <col min="11023" max="11023" width="4.7109375" style="1" customWidth="1"/>
    <col min="11024" max="11024" width="4" style="1" customWidth="1"/>
    <col min="11025" max="11025" width="4.140625" style="1" customWidth="1"/>
    <col min="11026" max="11027" width="4" style="1" customWidth="1"/>
    <col min="11028" max="11028" width="4.7109375" style="1" customWidth="1"/>
    <col min="11029" max="11029" width="0.85546875" style="1" customWidth="1"/>
    <col min="11030" max="11030" width="1.85546875" style="1" customWidth="1"/>
    <col min="11031" max="11031" width="12.28515625" style="1" customWidth="1"/>
    <col min="11032" max="11032" width="9.7109375" style="1" customWidth="1"/>
    <col min="11033" max="11033" width="4.140625" style="1" customWidth="1"/>
    <col min="11034" max="11034" width="11.42578125" style="1" customWidth="1"/>
    <col min="11035" max="11035" width="11.5703125" style="1" customWidth="1"/>
    <col min="11036" max="11036" width="11.42578125" style="1" customWidth="1"/>
    <col min="11037" max="11264" width="9.140625" style="1"/>
    <col min="11265" max="11266" width="0.85546875" style="1" customWidth="1"/>
    <col min="11267" max="11267" width="32.140625" style="1" customWidth="1"/>
    <col min="11268" max="11268" width="4.85546875" style="1" customWidth="1"/>
    <col min="11269" max="11272" width="4" style="1" customWidth="1"/>
    <col min="11273" max="11273" width="4.85546875" style="1" customWidth="1"/>
    <col min="11274" max="11278" width="4" style="1" customWidth="1"/>
    <col min="11279" max="11279" width="4.7109375" style="1" customWidth="1"/>
    <col min="11280" max="11280" width="4" style="1" customWidth="1"/>
    <col min="11281" max="11281" width="4.140625" style="1" customWidth="1"/>
    <col min="11282" max="11283" width="4" style="1" customWidth="1"/>
    <col min="11284" max="11284" width="4.7109375" style="1" customWidth="1"/>
    <col min="11285" max="11285" width="0.85546875" style="1" customWidth="1"/>
    <col min="11286" max="11286" width="1.85546875" style="1" customWidth="1"/>
    <col min="11287" max="11287" width="12.28515625" style="1" customWidth="1"/>
    <col min="11288" max="11288" width="9.7109375" style="1" customWidth="1"/>
    <col min="11289" max="11289" width="4.140625" style="1" customWidth="1"/>
    <col min="11290" max="11290" width="11.42578125" style="1" customWidth="1"/>
    <col min="11291" max="11291" width="11.5703125" style="1" customWidth="1"/>
    <col min="11292" max="11292" width="11.42578125" style="1" customWidth="1"/>
    <col min="11293" max="11520" width="9.140625" style="1"/>
    <col min="11521" max="11522" width="0.85546875" style="1" customWidth="1"/>
    <col min="11523" max="11523" width="32.140625" style="1" customWidth="1"/>
    <col min="11524" max="11524" width="4.85546875" style="1" customWidth="1"/>
    <col min="11525" max="11528" width="4" style="1" customWidth="1"/>
    <col min="11529" max="11529" width="4.85546875" style="1" customWidth="1"/>
    <col min="11530" max="11534" width="4" style="1" customWidth="1"/>
    <col min="11535" max="11535" width="4.7109375" style="1" customWidth="1"/>
    <col min="11536" max="11536" width="4" style="1" customWidth="1"/>
    <col min="11537" max="11537" width="4.140625" style="1" customWidth="1"/>
    <col min="11538" max="11539" width="4" style="1" customWidth="1"/>
    <col min="11540" max="11540" width="4.7109375" style="1" customWidth="1"/>
    <col min="11541" max="11541" width="0.85546875" style="1" customWidth="1"/>
    <col min="11542" max="11542" width="1.85546875" style="1" customWidth="1"/>
    <col min="11543" max="11543" width="12.28515625" style="1" customWidth="1"/>
    <col min="11544" max="11544" width="9.7109375" style="1" customWidth="1"/>
    <col min="11545" max="11545" width="4.140625" style="1" customWidth="1"/>
    <col min="11546" max="11546" width="11.42578125" style="1" customWidth="1"/>
    <col min="11547" max="11547" width="11.5703125" style="1" customWidth="1"/>
    <col min="11548" max="11548" width="11.42578125" style="1" customWidth="1"/>
    <col min="11549" max="11776" width="9.140625" style="1"/>
    <col min="11777" max="11778" width="0.85546875" style="1" customWidth="1"/>
    <col min="11779" max="11779" width="32.140625" style="1" customWidth="1"/>
    <col min="11780" max="11780" width="4.85546875" style="1" customWidth="1"/>
    <col min="11781" max="11784" width="4" style="1" customWidth="1"/>
    <col min="11785" max="11785" width="4.85546875" style="1" customWidth="1"/>
    <col min="11786" max="11790" width="4" style="1" customWidth="1"/>
    <col min="11791" max="11791" width="4.7109375" style="1" customWidth="1"/>
    <col min="11792" max="11792" width="4" style="1" customWidth="1"/>
    <col min="11793" max="11793" width="4.140625" style="1" customWidth="1"/>
    <col min="11794" max="11795" width="4" style="1" customWidth="1"/>
    <col min="11796" max="11796" width="4.7109375" style="1" customWidth="1"/>
    <col min="11797" max="11797" width="0.85546875" style="1" customWidth="1"/>
    <col min="11798" max="11798" width="1.85546875" style="1" customWidth="1"/>
    <col min="11799" max="11799" width="12.28515625" style="1" customWidth="1"/>
    <col min="11800" max="11800" width="9.7109375" style="1" customWidth="1"/>
    <col min="11801" max="11801" width="4.140625" style="1" customWidth="1"/>
    <col min="11802" max="11802" width="11.42578125" style="1" customWidth="1"/>
    <col min="11803" max="11803" width="11.5703125" style="1" customWidth="1"/>
    <col min="11804" max="11804" width="11.42578125" style="1" customWidth="1"/>
    <col min="11805" max="12032" width="9.140625" style="1"/>
    <col min="12033" max="12034" width="0.85546875" style="1" customWidth="1"/>
    <col min="12035" max="12035" width="32.140625" style="1" customWidth="1"/>
    <col min="12036" max="12036" width="4.85546875" style="1" customWidth="1"/>
    <col min="12037" max="12040" width="4" style="1" customWidth="1"/>
    <col min="12041" max="12041" width="4.85546875" style="1" customWidth="1"/>
    <col min="12042" max="12046" width="4" style="1" customWidth="1"/>
    <col min="12047" max="12047" width="4.7109375" style="1" customWidth="1"/>
    <col min="12048" max="12048" width="4" style="1" customWidth="1"/>
    <col min="12049" max="12049" width="4.140625" style="1" customWidth="1"/>
    <col min="12050" max="12051" width="4" style="1" customWidth="1"/>
    <col min="12052" max="12052" width="4.7109375" style="1" customWidth="1"/>
    <col min="12053" max="12053" width="0.85546875" style="1" customWidth="1"/>
    <col min="12054" max="12054" width="1.85546875" style="1" customWidth="1"/>
    <col min="12055" max="12055" width="12.28515625" style="1" customWidth="1"/>
    <col min="12056" max="12056" width="9.7109375" style="1" customWidth="1"/>
    <col min="12057" max="12057" width="4.140625" style="1" customWidth="1"/>
    <col min="12058" max="12058" width="11.42578125" style="1" customWidth="1"/>
    <col min="12059" max="12059" width="11.5703125" style="1" customWidth="1"/>
    <col min="12060" max="12060" width="11.42578125" style="1" customWidth="1"/>
    <col min="12061" max="12288" width="9.140625" style="1"/>
    <col min="12289" max="12290" width="0.85546875" style="1" customWidth="1"/>
    <col min="12291" max="12291" width="32.140625" style="1" customWidth="1"/>
    <col min="12292" max="12292" width="4.85546875" style="1" customWidth="1"/>
    <col min="12293" max="12296" width="4" style="1" customWidth="1"/>
    <col min="12297" max="12297" width="4.85546875" style="1" customWidth="1"/>
    <col min="12298" max="12302" width="4" style="1" customWidth="1"/>
    <col min="12303" max="12303" width="4.7109375" style="1" customWidth="1"/>
    <col min="12304" max="12304" width="4" style="1" customWidth="1"/>
    <col min="12305" max="12305" width="4.140625" style="1" customWidth="1"/>
    <col min="12306" max="12307" width="4" style="1" customWidth="1"/>
    <col min="12308" max="12308" width="4.7109375" style="1" customWidth="1"/>
    <col min="12309" max="12309" width="0.85546875" style="1" customWidth="1"/>
    <col min="12310" max="12310" width="1.85546875" style="1" customWidth="1"/>
    <col min="12311" max="12311" width="12.28515625" style="1" customWidth="1"/>
    <col min="12312" max="12312" width="9.7109375" style="1" customWidth="1"/>
    <col min="12313" max="12313" width="4.140625" style="1" customWidth="1"/>
    <col min="12314" max="12314" width="11.42578125" style="1" customWidth="1"/>
    <col min="12315" max="12315" width="11.5703125" style="1" customWidth="1"/>
    <col min="12316" max="12316" width="11.42578125" style="1" customWidth="1"/>
    <col min="12317" max="12544" width="9.140625" style="1"/>
    <col min="12545" max="12546" width="0.85546875" style="1" customWidth="1"/>
    <col min="12547" max="12547" width="32.140625" style="1" customWidth="1"/>
    <col min="12548" max="12548" width="4.85546875" style="1" customWidth="1"/>
    <col min="12549" max="12552" width="4" style="1" customWidth="1"/>
    <col min="12553" max="12553" width="4.85546875" style="1" customWidth="1"/>
    <col min="12554" max="12558" width="4" style="1" customWidth="1"/>
    <col min="12559" max="12559" width="4.7109375" style="1" customWidth="1"/>
    <col min="12560" max="12560" width="4" style="1" customWidth="1"/>
    <col min="12561" max="12561" width="4.140625" style="1" customWidth="1"/>
    <col min="12562" max="12563" width="4" style="1" customWidth="1"/>
    <col min="12564" max="12564" width="4.7109375" style="1" customWidth="1"/>
    <col min="12565" max="12565" width="0.85546875" style="1" customWidth="1"/>
    <col min="12566" max="12566" width="1.85546875" style="1" customWidth="1"/>
    <col min="12567" max="12567" width="12.28515625" style="1" customWidth="1"/>
    <col min="12568" max="12568" width="9.7109375" style="1" customWidth="1"/>
    <col min="12569" max="12569" width="4.140625" style="1" customWidth="1"/>
    <col min="12570" max="12570" width="11.42578125" style="1" customWidth="1"/>
    <col min="12571" max="12571" width="11.5703125" style="1" customWidth="1"/>
    <col min="12572" max="12572" width="11.42578125" style="1" customWidth="1"/>
    <col min="12573" max="12800" width="9.140625" style="1"/>
    <col min="12801" max="12802" width="0.85546875" style="1" customWidth="1"/>
    <col min="12803" max="12803" width="32.140625" style="1" customWidth="1"/>
    <col min="12804" max="12804" width="4.85546875" style="1" customWidth="1"/>
    <col min="12805" max="12808" width="4" style="1" customWidth="1"/>
    <col min="12809" max="12809" width="4.85546875" style="1" customWidth="1"/>
    <col min="12810" max="12814" width="4" style="1" customWidth="1"/>
    <col min="12815" max="12815" width="4.7109375" style="1" customWidth="1"/>
    <col min="12816" max="12816" width="4" style="1" customWidth="1"/>
    <col min="12817" max="12817" width="4.140625" style="1" customWidth="1"/>
    <col min="12818" max="12819" width="4" style="1" customWidth="1"/>
    <col min="12820" max="12820" width="4.7109375" style="1" customWidth="1"/>
    <col min="12821" max="12821" width="0.85546875" style="1" customWidth="1"/>
    <col min="12822" max="12822" width="1.85546875" style="1" customWidth="1"/>
    <col min="12823" max="12823" width="12.28515625" style="1" customWidth="1"/>
    <col min="12824" max="12824" width="9.7109375" style="1" customWidth="1"/>
    <col min="12825" max="12825" width="4.140625" style="1" customWidth="1"/>
    <col min="12826" max="12826" width="11.42578125" style="1" customWidth="1"/>
    <col min="12827" max="12827" width="11.5703125" style="1" customWidth="1"/>
    <col min="12828" max="12828" width="11.42578125" style="1" customWidth="1"/>
    <col min="12829" max="13056" width="9.140625" style="1"/>
    <col min="13057" max="13058" width="0.85546875" style="1" customWidth="1"/>
    <col min="13059" max="13059" width="32.140625" style="1" customWidth="1"/>
    <col min="13060" max="13060" width="4.85546875" style="1" customWidth="1"/>
    <col min="13061" max="13064" width="4" style="1" customWidth="1"/>
    <col min="13065" max="13065" width="4.85546875" style="1" customWidth="1"/>
    <col min="13066" max="13070" width="4" style="1" customWidth="1"/>
    <col min="13071" max="13071" width="4.7109375" style="1" customWidth="1"/>
    <col min="13072" max="13072" width="4" style="1" customWidth="1"/>
    <col min="13073" max="13073" width="4.140625" style="1" customWidth="1"/>
    <col min="13074" max="13075" width="4" style="1" customWidth="1"/>
    <col min="13076" max="13076" width="4.7109375" style="1" customWidth="1"/>
    <col min="13077" max="13077" width="0.85546875" style="1" customWidth="1"/>
    <col min="13078" max="13078" width="1.85546875" style="1" customWidth="1"/>
    <col min="13079" max="13079" width="12.28515625" style="1" customWidth="1"/>
    <col min="13080" max="13080" width="9.7109375" style="1" customWidth="1"/>
    <col min="13081" max="13081" width="4.140625" style="1" customWidth="1"/>
    <col min="13082" max="13082" width="11.42578125" style="1" customWidth="1"/>
    <col min="13083" max="13083" width="11.5703125" style="1" customWidth="1"/>
    <col min="13084" max="13084" width="11.42578125" style="1" customWidth="1"/>
    <col min="13085" max="13312" width="9.140625" style="1"/>
    <col min="13313" max="13314" width="0.85546875" style="1" customWidth="1"/>
    <col min="13315" max="13315" width="32.140625" style="1" customWidth="1"/>
    <col min="13316" max="13316" width="4.85546875" style="1" customWidth="1"/>
    <col min="13317" max="13320" width="4" style="1" customWidth="1"/>
    <col min="13321" max="13321" width="4.85546875" style="1" customWidth="1"/>
    <col min="13322" max="13326" width="4" style="1" customWidth="1"/>
    <col min="13327" max="13327" width="4.7109375" style="1" customWidth="1"/>
    <col min="13328" max="13328" width="4" style="1" customWidth="1"/>
    <col min="13329" max="13329" width="4.140625" style="1" customWidth="1"/>
    <col min="13330" max="13331" width="4" style="1" customWidth="1"/>
    <col min="13332" max="13332" width="4.7109375" style="1" customWidth="1"/>
    <col min="13333" max="13333" width="0.85546875" style="1" customWidth="1"/>
    <col min="13334" max="13334" width="1.85546875" style="1" customWidth="1"/>
    <col min="13335" max="13335" width="12.28515625" style="1" customWidth="1"/>
    <col min="13336" max="13336" width="9.7109375" style="1" customWidth="1"/>
    <col min="13337" max="13337" width="4.140625" style="1" customWidth="1"/>
    <col min="13338" max="13338" width="11.42578125" style="1" customWidth="1"/>
    <col min="13339" max="13339" width="11.5703125" style="1" customWidth="1"/>
    <col min="13340" max="13340" width="11.42578125" style="1" customWidth="1"/>
    <col min="13341" max="13568" width="9.140625" style="1"/>
    <col min="13569" max="13570" width="0.85546875" style="1" customWidth="1"/>
    <col min="13571" max="13571" width="32.140625" style="1" customWidth="1"/>
    <col min="13572" max="13572" width="4.85546875" style="1" customWidth="1"/>
    <col min="13573" max="13576" width="4" style="1" customWidth="1"/>
    <col min="13577" max="13577" width="4.85546875" style="1" customWidth="1"/>
    <col min="13578" max="13582" width="4" style="1" customWidth="1"/>
    <col min="13583" max="13583" width="4.7109375" style="1" customWidth="1"/>
    <col min="13584" max="13584" width="4" style="1" customWidth="1"/>
    <col min="13585" max="13585" width="4.140625" style="1" customWidth="1"/>
    <col min="13586" max="13587" width="4" style="1" customWidth="1"/>
    <col min="13588" max="13588" width="4.7109375" style="1" customWidth="1"/>
    <col min="13589" max="13589" width="0.85546875" style="1" customWidth="1"/>
    <col min="13590" max="13590" width="1.85546875" style="1" customWidth="1"/>
    <col min="13591" max="13591" width="12.28515625" style="1" customWidth="1"/>
    <col min="13592" max="13592" width="9.7109375" style="1" customWidth="1"/>
    <col min="13593" max="13593" width="4.140625" style="1" customWidth="1"/>
    <col min="13594" max="13594" width="11.42578125" style="1" customWidth="1"/>
    <col min="13595" max="13595" width="11.5703125" style="1" customWidth="1"/>
    <col min="13596" max="13596" width="11.42578125" style="1" customWidth="1"/>
    <col min="13597" max="13824" width="9.140625" style="1"/>
    <col min="13825" max="13826" width="0.85546875" style="1" customWidth="1"/>
    <col min="13827" max="13827" width="32.140625" style="1" customWidth="1"/>
    <col min="13828" max="13828" width="4.85546875" style="1" customWidth="1"/>
    <col min="13829" max="13832" width="4" style="1" customWidth="1"/>
    <col min="13833" max="13833" width="4.85546875" style="1" customWidth="1"/>
    <col min="13834" max="13838" width="4" style="1" customWidth="1"/>
    <col min="13839" max="13839" width="4.7109375" style="1" customWidth="1"/>
    <col min="13840" max="13840" width="4" style="1" customWidth="1"/>
    <col min="13841" max="13841" width="4.140625" style="1" customWidth="1"/>
    <col min="13842" max="13843" width="4" style="1" customWidth="1"/>
    <col min="13844" max="13844" width="4.7109375" style="1" customWidth="1"/>
    <col min="13845" max="13845" width="0.85546875" style="1" customWidth="1"/>
    <col min="13846" max="13846" width="1.85546875" style="1" customWidth="1"/>
    <col min="13847" max="13847" width="12.28515625" style="1" customWidth="1"/>
    <col min="13848" max="13848" width="9.7109375" style="1" customWidth="1"/>
    <col min="13849" max="13849" width="4.140625" style="1" customWidth="1"/>
    <col min="13850" max="13850" width="11.42578125" style="1" customWidth="1"/>
    <col min="13851" max="13851" width="11.5703125" style="1" customWidth="1"/>
    <col min="13852" max="13852" width="11.42578125" style="1" customWidth="1"/>
    <col min="13853" max="14080" width="9.140625" style="1"/>
    <col min="14081" max="14082" width="0.85546875" style="1" customWidth="1"/>
    <col min="14083" max="14083" width="32.140625" style="1" customWidth="1"/>
    <col min="14084" max="14084" width="4.85546875" style="1" customWidth="1"/>
    <col min="14085" max="14088" width="4" style="1" customWidth="1"/>
    <col min="14089" max="14089" width="4.85546875" style="1" customWidth="1"/>
    <col min="14090" max="14094" width="4" style="1" customWidth="1"/>
    <col min="14095" max="14095" width="4.7109375" style="1" customWidth="1"/>
    <col min="14096" max="14096" width="4" style="1" customWidth="1"/>
    <col min="14097" max="14097" width="4.140625" style="1" customWidth="1"/>
    <col min="14098" max="14099" width="4" style="1" customWidth="1"/>
    <col min="14100" max="14100" width="4.7109375" style="1" customWidth="1"/>
    <col min="14101" max="14101" width="0.85546875" style="1" customWidth="1"/>
    <col min="14102" max="14102" width="1.85546875" style="1" customWidth="1"/>
    <col min="14103" max="14103" width="12.28515625" style="1" customWidth="1"/>
    <col min="14104" max="14104" width="9.7109375" style="1" customWidth="1"/>
    <col min="14105" max="14105" width="4.140625" style="1" customWidth="1"/>
    <col min="14106" max="14106" width="11.42578125" style="1" customWidth="1"/>
    <col min="14107" max="14107" width="11.5703125" style="1" customWidth="1"/>
    <col min="14108" max="14108" width="11.42578125" style="1" customWidth="1"/>
    <col min="14109" max="14336" width="9.140625" style="1"/>
    <col min="14337" max="14338" width="0.85546875" style="1" customWidth="1"/>
    <col min="14339" max="14339" width="32.140625" style="1" customWidth="1"/>
    <col min="14340" max="14340" width="4.85546875" style="1" customWidth="1"/>
    <col min="14341" max="14344" width="4" style="1" customWidth="1"/>
    <col min="14345" max="14345" width="4.85546875" style="1" customWidth="1"/>
    <col min="14346" max="14350" width="4" style="1" customWidth="1"/>
    <col min="14351" max="14351" width="4.7109375" style="1" customWidth="1"/>
    <col min="14352" max="14352" width="4" style="1" customWidth="1"/>
    <col min="14353" max="14353" width="4.140625" style="1" customWidth="1"/>
    <col min="14354" max="14355" width="4" style="1" customWidth="1"/>
    <col min="14356" max="14356" width="4.7109375" style="1" customWidth="1"/>
    <col min="14357" max="14357" width="0.85546875" style="1" customWidth="1"/>
    <col min="14358" max="14358" width="1.85546875" style="1" customWidth="1"/>
    <col min="14359" max="14359" width="12.28515625" style="1" customWidth="1"/>
    <col min="14360" max="14360" width="9.7109375" style="1" customWidth="1"/>
    <col min="14361" max="14361" width="4.140625" style="1" customWidth="1"/>
    <col min="14362" max="14362" width="11.42578125" style="1" customWidth="1"/>
    <col min="14363" max="14363" width="11.5703125" style="1" customWidth="1"/>
    <col min="14364" max="14364" width="11.42578125" style="1" customWidth="1"/>
    <col min="14365" max="14592" width="9.140625" style="1"/>
    <col min="14593" max="14594" width="0.85546875" style="1" customWidth="1"/>
    <col min="14595" max="14595" width="32.140625" style="1" customWidth="1"/>
    <col min="14596" max="14596" width="4.85546875" style="1" customWidth="1"/>
    <col min="14597" max="14600" width="4" style="1" customWidth="1"/>
    <col min="14601" max="14601" width="4.85546875" style="1" customWidth="1"/>
    <col min="14602" max="14606" width="4" style="1" customWidth="1"/>
    <col min="14607" max="14607" width="4.7109375" style="1" customWidth="1"/>
    <col min="14608" max="14608" width="4" style="1" customWidth="1"/>
    <col min="14609" max="14609" width="4.140625" style="1" customWidth="1"/>
    <col min="14610" max="14611" width="4" style="1" customWidth="1"/>
    <col min="14612" max="14612" width="4.7109375" style="1" customWidth="1"/>
    <col min="14613" max="14613" width="0.85546875" style="1" customWidth="1"/>
    <col min="14614" max="14614" width="1.85546875" style="1" customWidth="1"/>
    <col min="14615" max="14615" width="12.28515625" style="1" customWidth="1"/>
    <col min="14616" max="14616" width="9.7109375" style="1" customWidth="1"/>
    <col min="14617" max="14617" width="4.140625" style="1" customWidth="1"/>
    <col min="14618" max="14618" width="11.42578125" style="1" customWidth="1"/>
    <col min="14619" max="14619" width="11.5703125" style="1" customWidth="1"/>
    <col min="14620" max="14620" width="11.42578125" style="1" customWidth="1"/>
    <col min="14621" max="14848" width="9.140625" style="1"/>
    <col min="14849" max="14850" width="0.85546875" style="1" customWidth="1"/>
    <col min="14851" max="14851" width="32.140625" style="1" customWidth="1"/>
    <col min="14852" max="14852" width="4.85546875" style="1" customWidth="1"/>
    <col min="14853" max="14856" width="4" style="1" customWidth="1"/>
    <col min="14857" max="14857" width="4.85546875" style="1" customWidth="1"/>
    <col min="14858" max="14862" width="4" style="1" customWidth="1"/>
    <col min="14863" max="14863" width="4.7109375" style="1" customWidth="1"/>
    <col min="14864" max="14864" width="4" style="1" customWidth="1"/>
    <col min="14865" max="14865" width="4.140625" style="1" customWidth="1"/>
    <col min="14866" max="14867" width="4" style="1" customWidth="1"/>
    <col min="14868" max="14868" width="4.7109375" style="1" customWidth="1"/>
    <col min="14869" max="14869" width="0.85546875" style="1" customWidth="1"/>
    <col min="14870" max="14870" width="1.85546875" style="1" customWidth="1"/>
    <col min="14871" max="14871" width="12.28515625" style="1" customWidth="1"/>
    <col min="14872" max="14872" width="9.7109375" style="1" customWidth="1"/>
    <col min="14873" max="14873" width="4.140625" style="1" customWidth="1"/>
    <col min="14874" max="14874" width="11.42578125" style="1" customWidth="1"/>
    <col min="14875" max="14875" width="11.5703125" style="1" customWidth="1"/>
    <col min="14876" max="14876" width="11.42578125" style="1" customWidth="1"/>
    <col min="14877" max="15104" width="9.140625" style="1"/>
    <col min="15105" max="15106" width="0.85546875" style="1" customWidth="1"/>
    <col min="15107" max="15107" width="32.140625" style="1" customWidth="1"/>
    <col min="15108" max="15108" width="4.85546875" style="1" customWidth="1"/>
    <col min="15109" max="15112" width="4" style="1" customWidth="1"/>
    <col min="15113" max="15113" width="4.85546875" style="1" customWidth="1"/>
    <col min="15114" max="15118" width="4" style="1" customWidth="1"/>
    <col min="15119" max="15119" width="4.7109375" style="1" customWidth="1"/>
    <col min="15120" max="15120" width="4" style="1" customWidth="1"/>
    <col min="15121" max="15121" width="4.140625" style="1" customWidth="1"/>
    <col min="15122" max="15123" width="4" style="1" customWidth="1"/>
    <col min="15124" max="15124" width="4.7109375" style="1" customWidth="1"/>
    <col min="15125" max="15125" width="0.85546875" style="1" customWidth="1"/>
    <col min="15126" max="15126" width="1.85546875" style="1" customWidth="1"/>
    <col min="15127" max="15127" width="12.28515625" style="1" customWidth="1"/>
    <col min="15128" max="15128" width="9.7109375" style="1" customWidth="1"/>
    <col min="15129" max="15129" width="4.140625" style="1" customWidth="1"/>
    <col min="15130" max="15130" width="11.42578125" style="1" customWidth="1"/>
    <col min="15131" max="15131" width="11.5703125" style="1" customWidth="1"/>
    <col min="15132" max="15132" width="11.42578125" style="1" customWidth="1"/>
    <col min="15133" max="15360" width="9.140625" style="1"/>
    <col min="15361" max="15362" width="0.85546875" style="1" customWidth="1"/>
    <col min="15363" max="15363" width="32.140625" style="1" customWidth="1"/>
    <col min="15364" max="15364" width="4.85546875" style="1" customWidth="1"/>
    <col min="15365" max="15368" width="4" style="1" customWidth="1"/>
    <col min="15369" max="15369" width="4.85546875" style="1" customWidth="1"/>
    <col min="15370" max="15374" width="4" style="1" customWidth="1"/>
    <col min="15375" max="15375" width="4.7109375" style="1" customWidth="1"/>
    <col min="15376" max="15376" width="4" style="1" customWidth="1"/>
    <col min="15377" max="15377" width="4.140625" style="1" customWidth="1"/>
    <col min="15378" max="15379" width="4" style="1" customWidth="1"/>
    <col min="15380" max="15380" width="4.7109375" style="1" customWidth="1"/>
    <col min="15381" max="15381" width="0.85546875" style="1" customWidth="1"/>
    <col min="15382" max="15382" width="1.85546875" style="1" customWidth="1"/>
    <col min="15383" max="15383" width="12.28515625" style="1" customWidth="1"/>
    <col min="15384" max="15384" width="9.7109375" style="1" customWidth="1"/>
    <col min="15385" max="15385" width="4.140625" style="1" customWidth="1"/>
    <col min="15386" max="15386" width="11.42578125" style="1" customWidth="1"/>
    <col min="15387" max="15387" width="11.5703125" style="1" customWidth="1"/>
    <col min="15388" max="15388" width="11.42578125" style="1" customWidth="1"/>
    <col min="15389" max="15616" width="9.140625" style="1"/>
    <col min="15617" max="15618" width="0.85546875" style="1" customWidth="1"/>
    <col min="15619" max="15619" width="32.140625" style="1" customWidth="1"/>
    <col min="15620" max="15620" width="4.85546875" style="1" customWidth="1"/>
    <col min="15621" max="15624" width="4" style="1" customWidth="1"/>
    <col min="15625" max="15625" width="4.85546875" style="1" customWidth="1"/>
    <col min="15626" max="15630" width="4" style="1" customWidth="1"/>
    <col min="15631" max="15631" width="4.7109375" style="1" customWidth="1"/>
    <col min="15632" max="15632" width="4" style="1" customWidth="1"/>
    <col min="15633" max="15633" width="4.140625" style="1" customWidth="1"/>
    <col min="15634" max="15635" width="4" style="1" customWidth="1"/>
    <col min="15636" max="15636" width="4.7109375" style="1" customWidth="1"/>
    <col min="15637" max="15637" width="0.85546875" style="1" customWidth="1"/>
    <col min="15638" max="15638" width="1.85546875" style="1" customWidth="1"/>
    <col min="15639" max="15639" width="12.28515625" style="1" customWidth="1"/>
    <col min="15640" max="15640" width="9.7109375" style="1" customWidth="1"/>
    <col min="15641" max="15641" width="4.140625" style="1" customWidth="1"/>
    <col min="15642" max="15642" width="11.42578125" style="1" customWidth="1"/>
    <col min="15643" max="15643" width="11.5703125" style="1" customWidth="1"/>
    <col min="15644" max="15644" width="11.42578125" style="1" customWidth="1"/>
    <col min="15645" max="15872" width="9.140625" style="1"/>
    <col min="15873" max="15874" width="0.85546875" style="1" customWidth="1"/>
    <col min="15875" max="15875" width="32.140625" style="1" customWidth="1"/>
    <col min="15876" max="15876" width="4.85546875" style="1" customWidth="1"/>
    <col min="15877" max="15880" width="4" style="1" customWidth="1"/>
    <col min="15881" max="15881" width="4.85546875" style="1" customWidth="1"/>
    <col min="15882" max="15886" width="4" style="1" customWidth="1"/>
    <col min="15887" max="15887" width="4.7109375" style="1" customWidth="1"/>
    <col min="15888" max="15888" width="4" style="1" customWidth="1"/>
    <col min="15889" max="15889" width="4.140625" style="1" customWidth="1"/>
    <col min="15890" max="15891" width="4" style="1" customWidth="1"/>
    <col min="15892" max="15892" width="4.7109375" style="1" customWidth="1"/>
    <col min="15893" max="15893" width="0.85546875" style="1" customWidth="1"/>
    <col min="15894" max="15894" width="1.85546875" style="1" customWidth="1"/>
    <col min="15895" max="15895" width="12.28515625" style="1" customWidth="1"/>
    <col min="15896" max="15896" width="9.7109375" style="1" customWidth="1"/>
    <col min="15897" max="15897" width="4.140625" style="1" customWidth="1"/>
    <col min="15898" max="15898" width="11.42578125" style="1" customWidth="1"/>
    <col min="15899" max="15899" width="11.5703125" style="1" customWidth="1"/>
    <col min="15900" max="15900" width="11.42578125" style="1" customWidth="1"/>
    <col min="15901" max="16128" width="9.140625" style="1"/>
    <col min="16129" max="16130" width="0.85546875" style="1" customWidth="1"/>
    <col min="16131" max="16131" width="32.140625" style="1" customWidth="1"/>
    <col min="16132" max="16132" width="4.85546875" style="1" customWidth="1"/>
    <col min="16133" max="16136" width="4" style="1" customWidth="1"/>
    <col min="16137" max="16137" width="4.85546875" style="1" customWidth="1"/>
    <col min="16138" max="16142" width="4" style="1" customWidth="1"/>
    <col min="16143" max="16143" width="4.7109375" style="1" customWidth="1"/>
    <col min="16144" max="16144" width="4" style="1" customWidth="1"/>
    <col min="16145" max="16145" width="4.140625" style="1" customWidth="1"/>
    <col min="16146" max="16147" width="4" style="1" customWidth="1"/>
    <col min="16148" max="16148" width="4.7109375" style="1" customWidth="1"/>
    <col min="16149" max="16149" width="0.85546875" style="1" customWidth="1"/>
    <col min="16150" max="16150" width="1.85546875" style="1" customWidth="1"/>
    <col min="16151" max="16151" width="12.28515625" style="1" customWidth="1"/>
    <col min="16152" max="16152" width="9.7109375" style="1" customWidth="1"/>
    <col min="16153" max="16153" width="4.140625" style="1" customWidth="1"/>
    <col min="16154" max="16154" width="11.42578125" style="1" customWidth="1"/>
    <col min="16155" max="16155" width="11.5703125" style="1" customWidth="1"/>
    <col min="16156" max="16156" width="11.42578125" style="1" customWidth="1"/>
    <col min="16157" max="16384" width="9.140625" style="1"/>
  </cols>
  <sheetData>
    <row r="1" spans="2:21" ht="6" customHeight="1" x14ac:dyDescent="0.2"/>
    <row r="2" spans="2:21" ht="6" customHeight="1" x14ac:dyDescent="0.2">
      <c r="B2" s="2"/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83.25" customHeight="1" x14ac:dyDescent="0.2">
      <c r="B3" s="2"/>
      <c r="C3" s="3"/>
      <c r="D3" s="3"/>
      <c r="E3" s="3"/>
      <c r="F3" s="3"/>
      <c r="G3" s="3"/>
      <c r="H3" s="3"/>
      <c r="I3" s="2"/>
      <c r="J3" s="2"/>
      <c r="K3" s="91" t="s">
        <v>0</v>
      </c>
      <c r="L3" s="91"/>
      <c r="M3" s="91"/>
      <c r="N3" s="91"/>
      <c r="O3" s="91"/>
      <c r="P3" s="91"/>
      <c r="Q3" s="91"/>
      <c r="R3" s="91"/>
      <c r="S3" s="91"/>
      <c r="T3" s="91"/>
      <c r="U3" s="2"/>
    </row>
    <row r="4" spans="2:21" ht="29.25" customHeight="1" x14ac:dyDescent="0.2">
      <c r="B4" s="2"/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2"/>
    </row>
    <row r="5" spans="2:21" x14ac:dyDescent="0.2">
      <c r="B5" s="2"/>
      <c r="C5" s="3"/>
      <c r="D5" s="5" t="s">
        <v>2</v>
      </c>
      <c r="E5" s="93" t="str">
        <f>'[1]прил 1'!W9</f>
        <v>январь</v>
      </c>
      <c r="F5" s="93"/>
      <c r="G5" s="6" t="s">
        <v>3</v>
      </c>
      <c r="H5" s="94" t="str">
        <f>'[1]прил 1'!X9</f>
        <v>декабрь</v>
      </c>
      <c r="I5" s="94"/>
      <c r="J5" s="95">
        <f>'[1]прил 1'!I21</f>
        <v>45657</v>
      </c>
      <c r="K5" s="95"/>
      <c r="L5" s="95"/>
      <c r="M5" s="95"/>
      <c r="N5" s="95"/>
      <c r="O5" s="3"/>
      <c r="P5" s="7"/>
      <c r="Q5" s="7"/>
      <c r="R5" s="7"/>
      <c r="S5" s="7"/>
      <c r="T5" s="2"/>
      <c r="U5" s="2"/>
    </row>
    <row r="6" spans="2:21" ht="9" customHeight="1" x14ac:dyDescent="0.2">
      <c r="B6" s="2"/>
      <c r="C6" s="96"/>
      <c r="D6" s="97"/>
      <c r="E6" s="97"/>
      <c r="F6" s="97"/>
      <c r="G6" s="97"/>
      <c r="H6" s="97"/>
      <c r="I6" s="97"/>
      <c r="J6" s="2"/>
      <c r="K6" s="2"/>
      <c r="L6" s="2"/>
      <c r="M6" s="8"/>
      <c r="N6" s="2"/>
      <c r="O6" s="2"/>
      <c r="P6" s="2"/>
      <c r="Q6" s="2"/>
      <c r="R6" s="2"/>
      <c r="S6" s="2"/>
      <c r="T6" s="2"/>
      <c r="U6" s="2"/>
    </row>
    <row r="7" spans="2:21" x14ac:dyDescent="0.2">
      <c r="B7" s="2"/>
      <c r="C7" s="83" t="s">
        <v>4</v>
      </c>
      <c r="D7" s="84"/>
      <c r="E7" s="85"/>
      <c r="F7" s="86" t="str">
        <f>IF('[1]прил 1'!F8=0," ",'[1]прил 1'!F8)</f>
        <v>Открытое акционерное общество "Пружанский РКБО"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2"/>
    </row>
    <row r="8" spans="2:21" x14ac:dyDescent="0.2">
      <c r="B8" s="2"/>
      <c r="C8" s="83" t="s">
        <v>5</v>
      </c>
      <c r="D8" s="84"/>
      <c r="E8" s="85"/>
      <c r="F8" s="86">
        <f>IF('[1]прил 1'!F9=0," ",'[1]прил 1'!F9)</f>
        <v>200025994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2"/>
    </row>
    <row r="9" spans="2:21" x14ac:dyDescent="0.2">
      <c r="B9" s="2"/>
      <c r="C9" s="83" t="s">
        <v>6</v>
      </c>
      <c r="D9" s="84"/>
      <c r="E9" s="85"/>
      <c r="F9" s="86" t="str">
        <f>IF('[1]прил 1'!F10=0," ",'[1]прил 1'!F10)</f>
        <v>Стирка и обработка белья и других изделий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2"/>
    </row>
    <row r="10" spans="2:21" x14ac:dyDescent="0.2">
      <c r="B10" s="2"/>
      <c r="C10" s="83" t="s">
        <v>7</v>
      </c>
      <c r="D10" s="84"/>
      <c r="E10" s="85"/>
      <c r="F10" s="86" t="str">
        <f>IF('[1]прил 1'!F11=0," ",'[1]прил 1'!F11)</f>
        <v xml:space="preserve">Открытое акционерное общество 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2"/>
    </row>
    <row r="11" spans="2:21" x14ac:dyDescent="0.2">
      <c r="B11" s="2"/>
      <c r="C11" s="83" t="s">
        <v>8</v>
      </c>
      <c r="D11" s="84"/>
      <c r="E11" s="85"/>
      <c r="F11" s="86" t="str">
        <f>IF('[1]прил 1'!F12=0," ",'[1]прил 1'!F12)</f>
        <v>Пружанский РИК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2"/>
    </row>
    <row r="12" spans="2:21" x14ac:dyDescent="0.2">
      <c r="B12" s="2"/>
      <c r="C12" s="83" t="s">
        <v>9</v>
      </c>
      <c r="D12" s="84"/>
      <c r="E12" s="85"/>
      <c r="F12" s="86" t="str">
        <f>IF('[1]прил 1'!F13=0," ",'[1]прил 1'!F13)</f>
        <v>тыс. рублей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2"/>
    </row>
    <row r="13" spans="2:21" x14ac:dyDescent="0.2">
      <c r="B13" s="2"/>
      <c r="C13" s="83" t="s">
        <v>10</v>
      </c>
      <c r="D13" s="84"/>
      <c r="E13" s="85"/>
      <c r="F13" s="86" t="str">
        <f>IF('[1]прил 1'!F14=0," ",'[1]прил 1'!F14)</f>
        <v>г. Пружаны, ул. Макаренко 21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2"/>
    </row>
    <row r="14" spans="2:21" ht="9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2:21" ht="83.25" customHeight="1" x14ac:dyDescent="0.2">
      <c r="B15" s="2"/>
      <c r="C15" s="9" t="s">
        <v>11</v>
      </c>
      <c r="D15" s="9" t="s">
        <v>12</v>
      </c>
      <c r="E15" s="87" t="s">
        <v>13</v>
      </c>
      <c r="F15" s="87"/>
      <c r="G15" s="88" t="s">
        <v>14</v>
      </c>
      <c r="H15" s="88"/>
      <c r="I15" s="88" t="s">
        <v>15</v>
      </c>
      <c r="J15" s="88"/>
      <c r="K15" s="87" t="s">
        <v>16</v>
      </c>
      <c r="L15" s="87"/>
      <c r="M15" s="87" t="s">
        <v>17</v>
      </c>
      <c r="N15" s="87"/>
      <c r="O15" s="89" t="s">
        <v>18</v>
      </c>
      <c r="P15" s="90"/>
      <c r="Q15" s="87" t="s">
        <v>19</v>
      </c>
      <c r="R15" s="87"/>
      <c r="S15" s="87" t="s">
        <v>20</v>
      </c>
      <c r="T15" s="87"/>
      <c r="U15" s="2"/>
    </row>
    <row r="16" spans="2:21" x14ac:dyDescent="0.2">
      <c r="B16" s="2"/>
      <c r="C16" s="10">
        <v>1</v>
      </c>
      <c r="D16" s="10">
        <v>2</v>
      </c>
      <c r="E16" s="80">
        <v>3</v>
      </c>
      <c r="F16" s="80"/>
      <c r="G16" s="80">
        <v>4</v>
      </c>
      <c r="H16" s="80"/>
      <c r="I16" s="80">
        <v>5</v>
      </c>
      <c r="J16" s="80"/>
      <c r="K16" s="80">
        <v>6</v>
      </c>
      <c r="L16" s="80"/>
      <c r="M16" s="80">
        <v>7</v>
      </c>
      <c r="N16" s="80"/>
      <c r="O16" s="80">
        <v>8</v>
      </c>
      <c r="P16" s="80"/>
      <c r="Q16" s="80">
        <v>9</v>
      </c>
      <c r="R16" s="80"/>
      <c r="S16" s="80">
        <v>10</v>
      </c>
      <c r="T16" s="80"/>
      <c r="U16" s="2"/>
    </row>
    <row r="17" spans="2:29" ht="13.5" customHeight="1" x14ac:dyDescent="0.2">
      <c r="B17" s="2"/>
      <c r="C17" s="11" t="str">
        <f>CONCATENATE("Остаток на ",DAY('[1]прил 1'!O20),".",MONTH('[1]прил 1'!O20),".",YEAR('[1]прил 1'!O20)-1," г.")</f>
        <v>Остаток на 31.12.2022 г.</v>
      </c>
      <c r="D17" s="12" t="s">
        <v>21</v>
      </c>
      <c r="E17" s="69">
        <v>899</v>
      </c>
      <c r="F17" s="70"/>
      <c r="G17" s="81">
        <v>0</v>
      </c>
      <c r="H17" s="82"/>
      <c r="I17" s="81"/>
      <c r="J17" s="82"/>
      <c r="K17" s="69">
        <v>5</v>
      </c>
      <c r="L17" s="70"/>
      <c r="M17" s="69">
        <v>83</v>
      </c>
      <c r="N17" s="70"/>
      <c r="O17" s="69">
        <v>24</v>
      </c>
      <c r="P17" s="70"/>
      <c r="Q17" s="69">
        <v>0</v>
      </c>
      <c r="R17" s="70"/>
      <c r="S17" s="45">
        <f>SUM(E17,K17:R17)-G17-I17</f>
        <v>1011</v>
      </c>
      <c r="T17" s="46"/>
      <c r="U17" s="2"/>
      <c r="W17" s="77" t="s">
        <v>22</v>
      </c>
      <c r="X17" s="78"/>
      <c r="Y17" s="79"/>
    </row>
    <row r="18" spans="2:29" ht="27" x14ac:dyDescent="0.2">
      <c r="B18" s="2"/>
      <c r="C18" s="13" t="s">
        <v>23</v>
      </c>
      <c r="D18" s="14" t="s">
        <v>24</v>
      </c>
      <c r="E18" s="51">
        <v>0</v>
      </c>
      <c r="F18" s="52"/>
      <c r="G18" s="51">
        <v>0</v>
      </c>
      <c r="H18" s="52"/>
      <c r="I18" s="51">
        <v>0</v>
      </c>
      <c r="J18" s="52"/>
      <c r="K18" s="51">
        <v>0</v>
      </c>
      <c r="L18" s="52"/>
      <c r="M18" s="51">
        <v>0</v>
      </c>
      <c r="N18" s="52"/>
      <c r="O18" s="51">
        <v>0</v>
      </c>
      <c r="P18" s="52"/>
      <c r="Q18" s="51">
        <v>0</v>
      </c>
      <c r="R18" s="52"/>
      <c r="S18" s="45">
        <f>SUM(E18:R18)</f>
        <v>0</v>
      </c>
      <c r="T18" s="46"/>
      <c r="U18" s="2"/>
      <c r="W18" s="15"/>
      <c r="X18" s="15"/>
    </row>
    <row r="19" spans="2:29" ht="27" x14ac:dyDescent="0.2">
      <c r="B19" s="2"/>
      <c r="C19" s="13" t="s">
        <v>25</v>
      </c>
      <c r="D19" s="14" t="s">
        <v>26</v>
      </c>
      <c r="E19" s="51">
        <v>0</v>
      </c>
      <c r="F19" s="52"/>
      <c r="G19" s="51">
        <v>0</v>
      </c>
      <c r="H19" s="52"/>
      <c r="I19" s="51">
        <v>0</v>
      </c>
      <c r="J19" s="52"/>
      <c r="K19" s="51">
        <v>0</v>
      </c>
      <c r="L19" s="52"/>
      <c r="M19" s="51">
        <v>0</v>
      </c>
      <c r="N19" s="52"/>
      <c r="O19" s="51">
        <v>0</v>
      </c>
      <c r="P19" s="52"/>
      <c r="Q19" s="51">
        <v>0</v>
      </c>
      <c r="R19" s="52"/>
      <c r="S19" s="45">
        <f>SUM(E19:R19)</f>
        <v>0</v>
      </c>
      <c r="T19" s="46"/>
      <c r="U19" s="2"/>
    </row>
    <row r="20" spans="2:29" ht="24.75" customHeight="1" x14ac:dyDescent="0.2">
      <c r="B20" s="2"/>
      <c r="C20" s="13" t="str">
        <f>CONCATENATE("Скорректированный остаток 
на ",DAY('[1]прил 1'!O20),".",MONTH('[1]прил 1'!O20),".",YEAR('[1]прил 1'!O20)-1," г.")</f>
        <v>Скорректированный остаток 
на 31.12.2022 г.</v>
      </c>
      <c r="D20" s="14" t="s">
        <v>27</v>
      </c>
      <c r="E20" s="49">
        <f>E17+E18+E19</f>
        <v>899</v>
      </c>
      <c r="F20" s="50"/>
      <c r="G20" s="63">
        <f>G17+G18+G19</f>
        <v>0</v>
      </c>
      <c r="H20" s="64"/>
      <c r="I20" s="63">
        <f>I17+I18+I19</f>
        <v>0</v>
      </c>
      <c r="J20" s="64"/>
      <c r="K20" s="49">
        <f>K17+K18+K19</f>
        <v>5</v>
      </c>
      <c r="L20" s="50"/>
      <c r="M20" s="49">
        <f>M17+M18+M19</f>
        <v>83</v>
      </c>
      <c r="N20" s="50"/>
      <c r="O20" s="49">
        <f>O17+O18+O19</f>
        <v>24</v>
      </c>
      <c r="P20" s="50"/>
      <c r="Q20" s="49">
        <f>Q17+Q18+Q19</f>
        <v>0</v>
      </c>
      <c r="R20" s="50"/>
      <c r="S20" s="45">
        <f>SUM(E20,K20:R20)-G20-I20</f>
        <v>1011</v>
      </c>
      <c r="T20" s="46"/>
      <c r="U20" s="2"/>
      <c r="W20" s="73" t="s">
        <v>22</v>
      </c>
      <c r="X20" s="74"/>
      <c r="Y20" s="75"/>
    </row>
    <row r="21" spans="2:29" x14ac:dyDescent="0.2">
      <c r="B21" s="2"/>
      <c r="C21" s="11" t="str">
        <f>CONCATENATE("За ",E5," ",G5," ",H5," ",YEAR(J5)-1," г.")</f>
        <v>За январь - декабрь 2023 г.</v>
      </c>
      <c r="D21" s="16"/>
      <c r="E21" s="45"/>
      <c r="F21" s="46"/>
      <c r="G21" s="45"/>
      <c r="H21" s="46"/>
      <c r="I21" s="45"/>
      <c r="J21" s="46"/>
      <c r="K21" s="45"/>
      <c r="L21" s="46"/>
      <c r="M21" s="45"/>
      <c r="N21" s="46"/>
      <c r="O21" s="45"/>
      <c r="P21" s="46"/>
      <c r="Q21" s="45"/>
      <c r="R21" s="76"/>
      <c r="S21" s="45"/>
      <c r="T21" s="46"/>
      <c r="U21" s="2"/>
    </row>
    <row r="22" spans="2:29" ht="27" customHeight="1" x14ac:dyDescent="0.2">
      <c r="B22" s="2"/>
      <c r="C22" s="17" t="s">
        <v>28</v>
      </c>
      <c r="D22" s="18" t="s">
        <v>29</v>
      </c>
      <c r="E22" s="65">
        <f>SUM(E24:F32)</f>
        <v>0</v>
      </c>
      <c r="F22" s="66"/>
      <c r="G22" s="65">
        <f>SUM(G24:H32)</f>
        <v>0</v>
      </c>
      <c r="H22" s="66"/>
      <c r="I22" s="65">
        <f>SUM(I24:J32)</f>
        <v>0</v>
      </c>
      <c r="J22" s="66"/>
      <c r="K22" s="65">
        <f>SUM(K24:L32)</f>
        <v>0</v>
      </c>
      <c r="L22" s="66"/>
      <c r="M22" s="65">
        <f>SUM(M24:N32)</f>
        <v>0</v>
      </c>
      <c r="N22" s="66"/>
      <c r="O22" s="65">
        <f>SUM(O24:P32)</f>
        <v>1</v>
      </c>
      <c r="P22" s="66"/>
      <c r="Q22" s="65">
        <f>SUM(Q24:R32)</f>
        <v>0</v>
      </c>
      <c r="R22" s="66"/>
      <c r="S22" s="65">
        <f>SUM(E22:R22)</f>
        <v>1</v>
      </c>
      <c r="T22" s="66"/>
      <c r="U22" s="2"/>
    </row>
    <row r="23" spans="2:29" ht="15" customHeight="1" x14ac:dyDescent="0.2">
      <c r="B23" s="2"/>
      <c r="C23" s="11" t="s">
        <v>30</v>
      </c>
      <c r="D23" s="16"/>
      <c r="E23" s="69">
        <v>0</v>
      </c>
      <c r="F23" s="70"/>
      <c r="G23" s="69">
        <v>0</v>
      </c>
      <c r="H23" s="70"/>
      <c r="I23" s="69">
        <v>0</v>
      </c>
      <c r="J23" s="70"/>
      <c r="K23" s="69">
        <v>0</v>
      </c>
      <c r="L23" s="70"/>
      <c r="M23" s="69">
        <v>0</v>
      </c>
      <c r="N23" s="70"/>
      <c r="O23" s="45"/>
      <c r="P23" s="46"/>
      <c r="Q23" s="45"/>
      <c r="R23" s="46"/>
      <c r="S23" s="71"/>
      <c r="T23" s="72"/>
      <c r="U23" s="2"/>
    </row>
    <row r="24" spans="2:29" x14ac:dyDescent="0.2">
      <c r="B24" s="2"/>
      <c r="C24" s="17" t="s">
        <v>31</v>
      </c>
      <c r="D24" s="18" t="s">
        <v>32</v>
      </c>
      <c r="E24" s="67"/>
      <c r="F24" s="68"/>
      <c r="G24" s="67"/>
      <c r="H24" s="68"/>
      <c r="I24" s="67"/>
      <c r="J24" s="68"/>
      <c r="K24" s="67"/>
      <c r="L24" s="68"/>
      <c r="M24" s="67"/>
      <c r="N24" s="68"/>
      <c r="O24" s="67">
        <v>1</v>
      </c>
      <c r="P24" s="68"/>
      <c r="Q24" s="67">
        <v>0</v>
      </c>
      <c r="R24" s="68"/>
      <c r="S24" s="65">
        <f>SUM(E24:R24)</f>
        <v>1</v>
      </c>
      <c r="T24" s="66"/>
      <c r="U24" s="2"/>
    </row>
    <row r="25" spans="2:29" ht="15" x14ac:dyDescent="0.25">
      <c r="B25" s="2"/>
      <c r="C25" s="19" t="s">
        <v>33</v>
      </c>
      <c r="D25" s="14" t="s">
        <v>34</v>
      </c>
      <c r="E25" s="67">
        <v>0</v>
      </c>
      <c r="F25" s="68"/>
      <c r="G25" s="67">
        <v>0</v>
      </c>
      <c r="H25" s="68"/>
      <c r="I25" s="67">
        <v>0</v>
      </c>
      <c r="J25" s="68"/>
      <c r="K25" s="67">
        <v>0</v>
      </c>
      <c r="L25" s="68"/>
      <c r="M25" s="67"/>
      <c r="N25" s="68"/>
      <c r="O25" s="67">
        <v>0</v>
      </c>
      <c r="P25" s="68"/>
      <c r="Q25" s="67">
        <v>0</v>
      </c>
      <c r="R25" s="68"/>
      <c r="S25" s="45">
        <f>SUM(E25:R25)</f>
        <v>0</v>
      </c>
      <c r="T25" s="46"/>
      <c r="U25" s="2"/>
      <c r="W25" s="20"/>
      <c r="X25" s="21"/>
      <c r="Y25" s="20"/>
      <c r="Z25" s="21"/>
    </row>
    <row r="26" spans="2:29" ht="41.25" x14ac:dyDescent="0.25">
      <c r="B26" s="2"/>
      <c r="C26" s="19" t="s">
        <v>35</v>
      </c>
      <c r="D26" s="14" t="s">
        <v>36</v>
      </c>
      <c r="E26" s="67">
        <v>0</v>
      </c>
      <c r="F26" s="68"/>
      <c r="G26" s="51">
        <v>0</v>
      </c>
      <c r="H26" s="52"/>
      <c r="I26" s="51">
        <v>0</v>
      </c>
      <c r="J26" s="52"/>
      <c r="K26" s="51">
        <v>0</v>
      </c>
      <c r="L26" s="52"/>
      <c r="M26" s="51">
        <v>0</v>
      </c>
      <c r="N26" s="52"/>
      <c r="O26" s="51">
        <v>0</v>
      </c>
      <c r="P26" s="52"/>
      <c r="Q26" s="51">
        <v>0</v>
      </c>
      <c r="R26" s="52"/>
      <c r="S26" s="45">
        <f t="shared" ref="S26:S32" si="0">SUM(E26:R26)</f>
        <v>0</v>
      </c>
      <c r="T26" s="46"/>
      <c r="U26" s="2"/>
      <c r="W26" s="20"/>
      <c r="X26" s="21"/>
      <c r="Y26" s="20"/>
      <c r="Z26" s="21"/>
    </row>
    <row r="27" spans="2:29" x14ac:dyDescent="0.2">
      <c r="B27" s="2"/>
      <c r="C27" s="19" t="s">
        <v>37</v>
      </c>
      <c r="D27" s="14" t="s">
        <v>38</v>
      </c>
      <c r="E27" s="67">
        <v>0</v>
      </c>
      <c r="F27" s="68"/>
      <c r="G27" s="51">
        <v>0</v>
      </c>
      <c r="H27" s="52"/>
      <c r="I27" s="51">
        <v>0</v>
      </c>
      <c r="J27" s="52"/>
      <c r="K27" s="51">
        <v>0</v>
      </c>
      <c r="L27" s="52"/>
      <c r="M27" s="51">
        <v>0</v>
      </c>
      <c r="N27" s="52"/>
      <c r="O27" s="51">
        <v>0</v>
      </c>
      <c r="P27" s="52"/>
      <c r="Q27" s="51">
        <v>0</v>
      </c>
      <c r="R27" s="52"/>
      <c r="S27" s="45">
        <f t="shared" si="0"/>
        <v>0</v>
      </c>
      <c r="T27" s="46"/>
      <c r="U27" s="2"/>
    </row>
    <row r="28" spans="2:29" ht="27" x14ac:dyDescent="0.2">
      <c r="B28" s="2"/>
      <c r="C28" s="19" t="s">
        <v>39</v>
      </c>
      <c r="D28" s="14" t="s">
        <v>40</v>
      </c>
      <c r="E28" s="67">
        <v>0</v>
      </c>
      <c r="F28" s="68"/>
      <c r="G28" s="51">
        <v>0</v>
      </c>
      <c r="H28" s="52"/>
      <c r="I28" s="51">
        <v>0</v>
      </c>
      <c r="J28" s="52"/>
      <c r="K28" s="51">
        <v>0</v>
      </c>
      <c r="L28" s="52"/>
      <c r="M28" s="51">
        <v>0</v>
      </c>
      <c r="N28" s="52"/>
      <c r="O28" s="51">
        <v>0</v>
      </c>
      <c r="P28" s="52"/>
      <c r="Q28" s="51">
        <v>0</v>
      </c>
      <c r="R28" s="52"/>
      <c r="S28" s="45">
        <f t="shared" si="0"/>
        <v>0</v>
      </c>
      <c r="T28" s="46"/>
      <c r="U28" s="2"/>
      <c r="W28" s="22"/>
      <c r="X28" s="22"/>
      <c r="Y28" s="22"/>
      <c r="Z28" s="22"/>
      <c r="AA28" s="22"/>
      <c r="AB28" s="22"/>
      <c r="AC28" s="22"/>
    </row>
    <row r="29" spans="2:29" ht="27" x14ac:dyDescent="0.2">
      <c r="B29" s="2"/>
      <c r="C29" s="19" t="s">
        <v>41</v>
      </c>
      <c r="D29" s="14" t="s">
        <v>42</v>
      </c>
      <c r="E29" s="67">
        <v>0</v>
      </c>
      <c r="F29" s="68"/>
      <c r="G29" s="51">
        <v>0</v>
      </c>
      <c r="H29" s="52"/>
      <c r="I29" s="51">
        <v>0</v>
      </c>
      <c r="J29" s="52"/>
      <c r="K29" s="51">
        <v>0</v>
      </c>
      <c r="L29" s="52"/>
      <c r="M29" s="51">
        <v>0</v>
      </c>
      <c r="N29" s="52"/>
      <c r="O29" s="51">
        <v>0</v>
      </c>
      <c r="P29" s="52"/>
      <c r="Q29" s="51">
        <v>0</v>
      </c>
      <c r="R29" s="52"/>
      <c r="S29" s="45">
        <f t="shared" si="0"/>
        <v>0</v>
      </c>
      <c r="T29" s="46"/>
      <c r="U29" s="2"/>
      <c r="W29" s="22"/>
      <c r="X29" s="22"/>
      <c r="Y29" s="22"/>
      <c r="Z29" s="22"/>
      <c r="AA29" s="22"/>
      <c r="AB29" s="22"/>
      <c r="AC29" s="22"/>
    </row>
    <row r="30" spans="2:29" x14ac:dyDescent="0.2">
      <c r="B30" s="2"/>
      <c r="C30" s="19" t="s">
        <v>43</v>
      </c>
      <c r="D30" s="14" t="s">
        <v>44</v>
      </c>
      <c r="E30" s="67">
        <v>0</v>
      </c>
      <c r="F30" s="68"/>
      <c r="G30" s="51">
        <v>0</v>
      </c>
      <c r="H30" s="52"/>
      <c r="I30" s="51">
        <v>0</v>
      </c>
      <c r="J30" s="52"/>
      <c r="K30" s="51">
        <v>0</v>
      </c>
      <c r="L30" s="52"/>
      <c r="M30" s="51">
        <v>0</v>
      </c>
      <c r="N30" s="52"/>
      <c r="O30" s="51">
        <v>0</v>
      </c>
      <c r="P30" s="52"/>
      <c r="Q30" s="51">
        <v>0</v>
      </c>
      <c r="R30" s="52"/>
      <c r="S30" s="45">
        <f t="shared" si="0"/>
        <v>0</v>
      </c>
      <c r="T30" s="46"/>
      <c r="U30" s="2"/>
      <c r="W30" s="22"/>
      <c r="X30" s="22"/>
      <c r="Y30" s="22"/>
      <c r="Z30" s="22"/>
      <c r="AA30" s="22"/>
      <c r="AB30" s="22"/>
      <c r="AC30" s="22"/>
    </row>
    <row r="31" spans="2:29" ht="15" customHeight="1" x14ac:dyDescent="0.2">
      <c r="B31" s="2"/>
      <c r="C31" s="19" t="s">
        <v>45</v>
      </c>
      <c r="D31" s="14" t="s">
        <v>46</v>
      </c>
      <c r="E31" s="67">
        <v>0</v>
      </c>
      <c r="F31" s="68"/>
      <c r="G31" s="51">
        <v>0</v>
      </c>
      <c r="H31" s="52"/>
      <c r="I31" s="51">
        <v>0</v>
      </c>
      <c r="J31" s="52"/>
      <c r="K31" s="51">
        <v>0</v>
      </c>
      <c r="L31" s="52"/>
      <c r="M31" s="51">
        <v>0</v>
      </c>
      <c r="N31" s="52"/>
      <c r="O31" s="51">
        <v>0</v>
      </c>
      <c r="P31" s="52"/>
      <c r="Q31" s="51">
        <v>0</v>
      </c>
      <c r="R31" s="52"/>
      <c r="S31" s="45">
        <f t="shared" si="0"/>
        <v>0</v>
      </c>
      <c r="T31" s="46"/>
      <c r="U31" s="2"/>
      <c r="W31" s="57" t="str">
        <f>IF(SUM(X36:X37)=SUM(Z36:Z37)," ","ВНИМАНИЕ: проверять правильность выполнения условий необходимо только после полного заполнения формы.")</f>
        <v xml:space="preserve"> </v>
      </c>
      <c r="X31" s="57"/>
      <c r="Y31" s="57"/>
      <c r="Z31" s="57"/>
      <c r="AA31" s="57"/>
      <c r="AB31" s="57"/>
      <c r="AC31" s="57"/>
    </row>
    <row r="32" spans="2:29" x14ac:dyDescent="0.2">
      <c r="B32" s="2"/>
      <c r="C32" s="19" t="s">
        <v>45</v>
      </c>
      <c r="D32" s="14" t="s">
        <v>47</v>
      </c>
      <c r="E32" s="67">
        <v>0</v>
      </c>
      <c r="F32" s="68"/>
      <c r="G32" s="51">
        <v>0</v>
      </c>
      <c r="H32" s="52"/>
      <c r="I32" s="51">
        <v>0</v>
      </c>
      <c r="J32" s="52"/>
      <c r="K32" s="51">
        <v>0</v>
      </c>
      <c r="L32" s="52"/>
      <c r="M32" s="51">
        <v>0</v>
      </c>
      <c r="N32" s="52"/>
      <c r="O32" s="51">
        <v>0</v>
      </c>
      <c r="P32" s="52"/>
      <c r="Q32" s="51">
        <v>0</v>
      </c>
      <c r="R32" s="52"/>
      <c r="S32" s="45">
        <f t="shared" si="0"/>
        <v>0</v>
      </c>
      <c r="T32" s="46"/>
      <c r="U32" s="2"/>
      <c r="W32" s="57"/>
      <c r="X32" s="57"/>
      <c r="Y32" s="57"/>
      <c r="Z32" s="57"/>
      <c r="AA32" s="57"/>
      <c r="AB32" s="57"/>
      <c r="AC32" s="57"/>
    </row>
    <row r="33" spans="2:30" ht="27" x14ac:dyDescent="0.2">
      <c r="B33" s="2"/>
      <c r="C33" s="13" t="s">
        <v>48</v>
      </c>
      <c r="D33" s="14" t="s">
        <v>49</v>
      </c>
      <c r="E33" s="63">
        <f>SUM(E35:F43)</f>
        <v>0</v>
      </c>
      <c r="F33" s="64"/>
      <c r="G33" s="63">
        <f>SUM(G35:H43)</f>
        <v>0</v>
      </c>
      <c r="H33" s="64"/>
      <c r="I33" s="63">
        <f>SUM(I35:J43)</f>
        <v>0</v>
      </c>
      <c r="J33" s="64"/>
      <c r="K33" s="63">
        <f>SUM(K35:L43)</f>
        <v>0</v>
      </c>
      <c r="L33" s="64"/>
      <c r="M33" s="63">
        <f>SUM(M35:N43)</f>
        <v>0</v>
      </c>
      <c r="N33" s="64"/>
      <c r="O33" s="63">
        <f>SUM(O35:P43)</f>
        <v>21</v>
      </c>
      <c r="P33" s="64"/>
      <c r="Q33" s="63">
        <f>SUM(Q35:R43)</f>
        <v>0</v>
      </c>
      <c r="R33" s="64"/>
      <c r="S33" s="53">
        <f>SUM(E33:R33)</f>
        <v>21</v>
      </c>
      <c r="T33" s="54"/>
      <c r="U33" s="2"/>
      <c r="W33" s="58" t="str">
        <f>IF(SUM(X36:X37)=SUM(Z36:Z37)," ","Если ячейки окрасились в желтый цвет, это означает, что данные Отчета об изменении капитала не равны данным Отчета о прибылях и убытках.")</f>
        <v xml:space="preserve"> </v>
      </c>
      <c r="X33" s="58"/>
      <c r="Y33" s="58"/>
      <c r="Z33" s="58"/>
      <c r="AA33" s="58"/>
      <c r="AB33" s="58"/>
      <c r="AC33" s="58"/>
    </row>
    <row r="34" spans="2:30" x14ac:dyDescent="0.2">
      <c r="B34" s="2"/>
      <c r="C34" s="11" t="s">
        <v>30</v>
      </c>
      <c r="D34" s="12"/>
      <c r="E34" s="53"/>
      <c r="F34" s="54"/>
      <c r="G34" s="53"/>
      <c r="H34" s="54"/>
      <c r="I34" s="53"/>
      <c r="J34" s="54"/>
      <c r="K34" s="53"/>
      <c r="L34" s="54"/>
      <c r="M34" s="53"/>
      <c r="N34" s="54"/>
      <c r="O34" s="53"/>
      <c r="P34" s="54"/>
      <c r="Q34" s="53"/>
      <c r="R34" s="54"/>
      <c r="S34" s="53"/>
      <c r="T34" s="54"/>
      <c r="U34" s="2"/>
      <c r="W34" s="58"/>
      <c r="X34" s="58"/>
      <c r="Y34" s="58"/>
      <c r="Z34" s="58"/>
      <c r="AA34" s="58"/>
      <c r="AB34" s="58"/>
      <c r="AC34" s="58"/>
    </row>
    <row r="35" spans="2:30" x14ac:dyDescent="0.2">
      <c r="B35" s="2"/>
      <c r="C35" s="17" t="s">
        <v>50</v>
      </c>
      <c r="D35" s="23" t="s">
        <v>51</v>
      </c>
      <c r="E35" s="59">
        <v>0</v>
      </c>
      <c r="F35" s="60"/>
      <c r="G35" s="59">
        <v>0</v>
      </c>
      <c r="H35" s="60"/>
      <c r="I35" s="59">
        <v>0</v>
      </c>
      <c r="J35" s="60"/>
      <c r="K35" s="59">
        <v>0</v>
      </c>
      <c r="L35" s="60"/>
      <c r="M35" s="59">
        <v>0</v>
      </c>
      <c r="N35" s="60"/>
      <c r="O35" s="59">
        <v>0</v>
      </c>
      <c r="P35" s="60"/>
      <c r="Q35" s="59">
        <v>0</v>
      </c>
      <c r="R35" s="60"/>
      <c r="S35" s="61">
        <f>SUM(E35:R35)</f>
        <v>0</v>
      </c>
      <c r="T35" s="62"/>
      <c r="U35" s="2"/>
      <c r="W35" s="58"/>
      <c r="X35" s="58"/>
      <c r="Y35" s="58"/>
      <c r="Z35" s="58"/>
      <c r="AA35" s="58"/>
      <c r="AB35" s="58"/>
      <c r="AC35" s="58"/>
    </row>
    <row r="36" spans="2:30" x14ac:dyDescent="0.2">
      <c r="B36" s="2"/>
      <c r="C36" s="19" t="s">
        <v>33</v>
      </c>
      <c r="D36" s="14" t="s">
        <v>52</v>
      </c>
      <c r="E36" s="59">
        <v>0</v>
      </c>
      <c r="F36" s="60"/>
      <c r="G36" s="59">
        <v>0</v>
      </c>
      <c r="H36" s="60"/>
      <c r="I36" s="59">
        <v>0</v>
      </c>
      <c r="J36" s="60"/>
      <c r="K36" s="59">
        <v>0</v>
      </c>
      <c r="L36" s="60"/>
      <c r="M36" s="59"/>
      <c r="N36" s="60"/>
      <c r="O36" s="59">
        <v>0</v>
      </c>
      <c r="P36" s="60"/>
      <c r="Q36" s="59">
        <v>0</v>
      </c>
      <c r="R36" s="60"/>
      <c r="S36" s="53">
        <f>SUM(E36:R36)</f>
        <v>0</v>
      </c>
      <c r="T36" s="54"/>
      <c r="U36" s="2"/>
      <c r="W36" s="24" t="s">
        <v>53</v>
      </c>
      <c r="X36" s="24">
        <f>'[1]прил 2'!O55</f>
        <v>0</v>
      </c>
      <c r="Y36" s="24" t="s">
        <v>54</v>
      </c>
      <c r="Z36" s="25">
        <f>M25-M36</f>
        <v>0</v>
      </c>
      <c r="AA36" s="24" t="s">
        <v>55</v>
      </c>
      <c r="AB36" s="24"/>
      <c r="AC36" s="22"/>
    </row>
    <row r="37" spans="2:30" ht="40.5" x14ac:dyDescent="0.2">
      <c r="B37" s="2"/>
      <c r="C37" s="19" t="s">
        <v>56</v>
      </c>
      <c r="D37" s="14" t="s">
        <v>57</v>
      </c>
      <c r="E37" s="59">
        <v>0</v>
      </c>
      <c r="F37" s="60"/>
      <c r="G37" s="59">
        <v>0</v>
      </c>
      <c r="H37" s="60"/>
      <c r="I37" s="59">
        <v>0</v>
      </c>
      <c r="J37" s="60"/>
      <c r="K37" s="59">
        <v>0</v>
      </c>
      <c r="L37" s="60"/>
      <c r="M37" s="59">
        <v>0</v>
      </c>
      <c r="N37" s="60"/>
      <c r="O37" s="59">
        <v>0</v>
      </c>
      <c r="P37" s="60"/>
      <c r="Q37" s="59">
        <v>0</v>
      </c>
      <c r="R37" s="60"/>
      <c r="S37" s="53">
        <f t="shared" ref="S37:S50" si="1">SUM(E37:R37)</f>
        <v>0</v>
      </c>
      <c r="T37" s="54"/>
      <c r="U37" s="2"/>
      <c r="W37" s="24" t="s">
        <v>58</v>
      </c>
      <c r="X37" s="24">
        <f>'[1]прил 2'!O56</f>
        <v>0</v>
      </c>
      <c r="Y37" s="24" t="s">
        <v>54</v>
      </c>
      <c r="Z37" s="25">
        <f>S26-S37</f>
        <v>0</v>
      </c>
      <c r="AA37" s="24" t="s">
        <v>59</v>
      </c>
      <c r="AB37" s="24"/>
      <c r="AC37" s="22"/>
    </row>
    <row r="38" spans="2:30" ht="27" x14ac:dyDescent="0.2">
      <c r="B38" s="2"/>
      <c r="C38" s="19" t="s">
        <v>60</v>
      </c>
      <c r="D38" s="14" t="s">
        <v>61</v>
      </c>
      <c r="E38" s="59">
        <v>0</v>
      </c>
      <c r="F38" s="60"/>
      <c r="G38" s="59">
        <v>0</v>
      </c>
      <c r="H38" s="60"/>
      <c r="I38" s="59">
        <v>0</v>
      </c>
      <c r="J38" s="60"/>
      <c r="K38" s="59">
        <v>0</v>
      </c>
      <c r="L38" s="60"/>
      <c r="M38" s="59">
        <v>0</v>
      </c>
      <c r="N38" s="60"/>
      <c r="O38" s="59">
        <v>0</v>
      </c>
      <c r="P38" s="60"/>
      <c r="Q38" s="59">
        <v>0</v>
      </c>
      <c r="R38" s="60"/>
      <c r="S38" s="53">
        <f t="shared" si="1"/>
        <v>0</v>
      </c>
      <c r="T38" s="54"/>
      <c r="U38" s="2"/>
      <c r="W38" s="22"/>
      <c r="X38" s="22"/>
      <c r="Y38" s="22"/>
      <c r="Z38" s="22"/>
      <c r="AA38" s="22"/>
      <c r="AB38" s="22"/>
      <c r="AC38" s="22"/>
    </row>
    <row r="39" spans="2:30" ht="27" x14ac:dyDescent="0.2">
      <c r="B39" s="2"/>
      <c r="C39" s="19" t="s">
        <v>62</v>
      </c>
      <c r="D39" s="14" t="s">
        <v>63</v>
      </c>
      <c r="E39" s="59">
        <v>0</v>
      </c>
      <c r="F39" s="60"/>
      <c r="G39" s="59">
        <v>0</v>
      </c>
      <c r="H39" s="60"/>
      <c r="I39" s="59">
        <v>0</v>
      </c>
      <c r="J39" s="60"/>
      <c r="K39" s="59">
        <v>0</v>
      </c>
      <c r="L39" s="60"/>
      <c r="M39" s="59">
        <v>0</v>
      </c>
      <c r="N39" s="60"/>
      <c r="O39" s="59">
        <v>0</v>
      </c>
      <c r="P39" s="60"/>
      <c r="Q39" s="59">
        <v>0</v>
      </c>
      <c r="R39" s="60"/>
      <c r="S39" s="53">
        <f t="shared" si="1"/>
        <v>0</v>
      </c>
      <c r="T39" s="54"/>
      <c r="U39" s="2"/>
      <c r="W39" s="22"/>
      <c r="X39" s="22"/>
      <c r="Y39" s="22"/>
      <c r="Z39" s="22"/>
      <c r="AA39" s="22"/>
      <c r="AB39" s="22"/>
      <c r="AC39" s="22"/>
    </row>
    <row r="40" spans="2:30" ht="40.5" x14ac:dyDescent="0.2">
      <c r="B40" s="2"/>
      <c r="C40" s="19" t="s">
        <v>64</v>
      </c>
      <c r="D40" s="14" t="s">
        <v>65</v>
      </c>
      <c r="E40" s="59">
        <v>0</v>
      </c>
      <c r="F40" s="60"/>
      <c r="G40" s="59">
        <v>0</v>
      </c>
      <c r="H40" s="60"/>
      <c r="I40" s="59">
        <v>0</v>
      </c>
      <c r="J40" s="60"/>
      <c r="K40" s="59">
        <v>0</v>
      </c>
      <c r="L40" s="60"/>
      <c r="M40" s="59">
        <v>0</v>
      </c>
      <c r="N40" s="60"/>
      <c r="O40" s="55">
        <v>5</v>
      </c>
      <c r="P40" s="56"/>
      <c r="Q40" s="55">
        <v>0</v>
      </c>
      <c r="R40" s="56"/>
      <c r="S40" s="53">
        <f t="shared" si="1"/>
        <v>5</v>
      </c>
      <c r="T40" s="54"/>
      <c r="U40" s="2"/>
      <c r="W40" s="22"/>
      <c r="X40" s="22"/>
      <c r="Y40" s="22"/>
      <c r="Z40" s="22"/>
      <c r="AA40" s="22"/>
      <c r="AB40" s="22"/>
      <c r="AC40" s="22"/>
    </row>
    <row r="41" spans="2:30" x14ac:dyDescent="0.2">
      <c r="B41" s="2"/>
      <c r="C41" s="19" t="s">
        <v>66</v>
      </c>
      <c r="D41" s="14" t="s">
        <v>67</v>
      </c>
      <c r="E41" s="59">
        <v>0</v>
      </c>
      <c r="F41" s="60"/>
      <c r="G41" s="59">
        <v>0</v>
      </c>
      <c r="H41" s="60"/>
      <c r="I41" s="59">
        <v>0</v>
      </c>
      <c r="J41" s="60"/>
      <c r="K41" s="59">
        <v>0</v>
      </c>
      <c r="L41" s="60"/>
      <c r="M41" s="59">
        <v>0</v>
      </c>
      <c r="N41" s="60"/>
      <c r="O41" s="55">
        <v>16</v>
      </c>
      <c r="P41" s="56"/>
      <c r="Q41" s="55">
        <v>0</v>
      </c>
      <c r="R41" s="56"/>
      <c r="S41" s="53">
        <f t="shared" si="1"/>
        <v>16</v>
      </c>
      <c r="T41" s="54"/>
      <c r="U41" s="2"/>
      <c r="W41" s="22"/>
      <c r="X41" s="22"/>
      <c r="Y41" s="22"/>
      <c r="Z41" s="22"/>
      <c r="AA41" s="22"/>
      <c r="AB41" s="22"/>
      <c r="AC41" s="22"/>
    </row>
    <row r="42" spans="2:30" x14ac:dyDescent="0.2">
      <c r="B42" s="2"/>
      <c r="C42" s="19" t="s">
        <v>45</v>
      </c>
      <c r="D42" s="14" t="s">
        <v>68</v>
      </c>
      <c r="E42" s="59">
        <v>0</v>
      </c>
      <c r="F42" s="60"/>
      <c r="G42" s="59">
        <v>0</v>
      </c>
      <c r="H42" s="60"/>
      <c r="I42" s="59">
        <v>0</v>
      </c>
      <c r="J42" s="60"/>
      <c r="K42" s="59">
        <v>0</v>
      </c>
      <c r="L42" s="60"/>
      <c r="M42" s="59">
        <v>0</v>
      </c>
      <c r="N42" s="60"/>
      <c r="O42" s="55">
        <v>0</v>
      </c>
      <c r="P42" s="56"/>
      <c r="Q42" s="55">
        <v>0</v>
      </c>
      <c r="R42" s="56"/>
      <c r="S42" s="53">
        <f t="shared" si="1"/>
        <v>0</v>
      </c>
      <c r="T42" s="54"/>
      <c r="U42" s="2"/>
      <c r="W42" s="57" t="str">
        <f>IF(SUM(AD47:AD54)=SUM(E51:P51)," ","ВНИМАНИЕ: проверять правильность выполнения условий необходимо только после полного заполнения формы.")</f>
        <v xml:space="preserve"> </v>
      </c>
      <c r="X42" s="57"/>
      <c r="Y42" s="57"/>
      <c r="Z42" s="57"/>
      <c r="AA42" s="57"/>
      <c r="AB42" s="57"/>
      <c r="AC42" s="22"/>
    </row>
    <row r="43" spans="2:30" x14ac:dyDescent="0.2">
      <c r="B43" s="2"/>
      <c r="C43" s="19" t="s">
        <v>45</v>
      </c>
      <c r="D43" s="14" t="s">
        <v>69</v>
      </c>
      <c r="E43" s="59">
        <v>0</v>
      </c>
      <c r="F43" s="60"/>
      <c r="G43" s="59">
        <v>0</v>
      </c>
      <c r="H43" s="60"/>
      <c r="I43" s="59">
        <v>0</v>
      </c>
      <c r="J43" s="60"/>
      <c r="K43" s="59">
        <v>0</v>
      </c>
      <c r="L43" s="60"/>
      <c r="M43" s="59">
        <v>0</v>
      </c>
      <c r="N43" s="60"/>
      <c r="O43" s="55">
        <v>0</v>
      </c>
      <c r="P43" s="56"/>
      <c r="Q43" s="55">
        <v>0</v>
      </c>
      <c r="R43" s="56"/>
      <c r="S43" s="63">
        <f t="shared" si="1"/>
        <v>0</v>
      </c>
      <c r="T43" s="64"/>
      <c r="U43" s="2"/>
      <c r="W43" s="57"/>
      <c r="X43" s="57"/>
      <c r="Y43" s="57"/>
      <c r="Z43" s="57"/>
      <c r="AA43" s="57"/>
      <c r="AB43" s="57"/>
      <c r="AC43" s="22"/>
    </row>
    <row r="44" spans="2:30" ht="13.5" customHeight="1" x14ac:dyDescent="0.2">
      <c r="B44" s="2"/>
      <c r="C44" s="13" t="s">
        <v>70</v>
      </c>
      <c r="D44" s="14" t="s">
        <v>71</v>
      </c>
      <c r="E44" s="59">
        <v>0</v>
      </c>
      <c r="F44" s="60"/>
      <c r="G44" s="59">
        <v>0</v>
      </c>
      <c r="H44" s="60"/>
      <c r="I44" s="59">
        <v>0</v>
      </c>
      <c r="J44" s="60"/>
      <c r="K44" s="59">
        <v>0</v>
      </c>
      <c r="L44" s="60"/>
      <c r="M44" s="59">
        <v>0</v>
      </c>
      <c r="N44" s="60"/>
      <c r="O44" s="51">
        <v>0</v>
      </c>
      <c r="P44" s="52"/>
      <c r="Q44" s="51">
        <v>0</v>
      </c>
      <c r="R44" s="52"/>
      <c r="S44" s="45">
        <f t="shared" si="1"/>
        <v>0</v>
      </c>
      <c r="T44" s="46"/>
      <c r="U44" s="2"/>
      <c r="W44" s="58" t="str">
        <f>IF(SUM(AD47:AD54)=SUM(E51:P51)," ","Если ячейки окрасились в желтый цвет, это означает, что данные Отчета об изменении капитала не равны данным Бухгалтерского баланса.")</f>
        <v xml:space="preserve"> </v>
      </c>
      <c r="X44" s="58"/>
      <c r="Y44" s="58"/>
      <c r="Z44" s="58"/>
      <c r="AA44" s="58"/>
      <c r="AB44" s="58"/>
      <c r="AC44" s="22"/>
    </row>
    <row r="45" spans="2:30" x14ac:dyDescent="0.2">
      <c r="B45" s="2"/>
      <c r="C45" s="13" t="s">
        <v>72</v>
      </c>
      <c r="D45" s="14" t="s">
        <v>73</v>
      </c>
      <c r="E45" s="59">
        <v>0</v>
      </c>
      <c r="F45" s="60"/>
      <c r="G45" s="59">
        <v>0</v>
      </c>
      <c r="H45" s="60"/>
      <c r="I45" s="59">
        <v>0</v>
      </c>
      <c r="J45" s="60"/>
      <c r="K45" s="59">
        <v>0</v>
      </c>
      <c r="L45" s="60"/>
      <c r="M45" s="59">
        <v>0</v>
      </c>
      <c r="N45" s="60"/>
      <c r="O45" s="51">
        <v>0</v>
      </c>
      <c r="P45" s="52"/>
      <c r="Q45" s="51">
        <v>0</v>
      </c>
      <c r="R45" s="52"/>
      <c r="S45" s="45">
        <f t="shared" si="1"/>
        <v>0</v>
      </c>
      <c r="T45" s="46"/>
      <c r="U45" s="2"/>
      <c r="W45" s="58"/>
      <c r="X45" s="58"/>
      <c r="Y45" s="58"/>
      <c r="Z45" s="58"/>
      <c r="AA45" s="58"/>
      <c r="AB45" s="58"/>
      <c r="AC45" s="22"/>
    </row>
    <row r="46" spans="2:30" x14ac:dyDescent="0.2">
      <c r="B46" s="2"/>
      <c r="C46" s="13" t="s">
        <v>74</v>
      </c>
      <c r="D46" s="14" t="s">
        <v>75</v>
      </c>
      <c r="E46" s="59">
        <v>0</v>
      </c>
      <c r="F46" s="60"/>
      <c r="G46" s="59">
        <v>0</v>
      </c>
      <c r="H46" s="60"/>
      <c r="I46" s="59">
        <v>0</v>
      </c>
      <c r="J46" s="60"/>
      <c r="K46" s="59">
        <v>0</v>
      </c>
      <c r="L46" s="60"/>
      <c r="M46" s="59">
        <v>56</v>
      </c>
      <c r="N46" s="60"/>
      <c r="O46" s="51">
        <v>0</v>
      </c>
      <c r="P46" s="52"/>
      <c r="Q46" s="51">
        <v>0</v>
      </c>
      <c r="R46" s="52"/>
      <c r="S46" s="45">
        <f t="shared" si="1"/>
        <v>56</v>
      </c>
      <c r="T46" s="46"/>
      <c r="U46" s="2"/>
      <c r="W46" s="58"/>
      <c r="X46" s="58"/>
      <c r="Y46" s="58"/>
      <c r="Z46" s="58"/>
      <c r="AA46" s="58"/>
      <c r="AB46" s="58"/>
      <c r="AC46" s="22"/>
    </row>
    <row r="47" spans="2:30" x14ac:dyDescent="0.2">
      <c r="B47" s="2"/>
      <c r="C47" s="26" t="str">
        <f>CONCATENATE("Остаток на ",'[1]прил 1'!V8,".",IF('[1]прил 1'!V9&lt;10,CONCATENATE("0",'[1]прил 1'!V9,),'[1]прил 1'!V9),".",YEAR('[1]прил 1'!U6)-1," г.")</f>
        <v>Остаток на 31.12.2023 г.</v>
      </c>
      <c r="D47" s="12">
        <v>100</v>
      </c>
      <c r="E47" s="45">
        <f>E20+E22-E33+E44+E45+E46</f>
        <v>899</v>
      </c>
      <c r="F47" s="46"/>
      <c r="G47" s="53">
        <f>G20+G22-G33+G44+G45+G46</f>
        <v>0</v>
      </c>
      <c r="H47" s="54"/>
      <c r="I47" s="53">
        <f>I20+I22-I33+I44+I45+I46</f>
        <v>0</v>
      </c>
      <c r="J47" s="54"/>
      <c r="K47" s="45">
        <f>K20+K22-K33+K44+K45+K46</f>
        <v>5</v>
      </c>
      <c r="L47" s="46"/>
      <c r="M47" s="45">
        <f>M20+M22-M33+M44+M45+M46</f>
        <v>139</v>
      </c>
      <c r="N47" s="46"/>
      <c r="O47" s="45">
        <f>O20+O22-O33+O44+O45+O46</f>
        <v>4</v>
      </c>
      <c r="P47" s="46"/>
      <c r="Q47" s="45">
        <f>Q20+Q22-Q33+Q44+Q45+Q46</f>
        <v>0</v>
      </c>
      <c r="R47" s="46"/>
      <c r="S47" s="45">
        <f>SUM(E47,K47:R47)-G47-I47</f>
        <v>1047</v>
      </c>
      <c r="T47" s="46"/>
      <c r="U47" s="2"/>
      <c r="W47" s="39" t="str">
        <f>IF(E51=AD47," ",IF(E51&lt;AD47,CONCATENATE("Данные стр.110-130 гр.3 превышают на ",AC47," данные в стр.140 гр.3. Необходимо проверить заполнение строк 110-130."),CONCATENATE("Данные стр.110-130 гр.3 меньше на ",AC47," данных в стр.140 гр.3. Необходимо проверить заполнение строк 110-130.")))</f>
        <v xml:space="preserve"> </v>
      </c>
      <c r="X47" s="39"/>
      <c r="Y47" s="39"/>
      <c r="Z47" s="39"/>
      <c r="AA47" s="39"/>
      <c r="AB47" s="39"/>
      <c r="AC47" s="25">
        <f>ABS(E51-AD47)</f>
        <v>0</v>
      </c>
      <c r="AD47" s="25">
        <f>E48+E49+E50</f>
        <v>899</v>
      </c>
    </row>
    <row r="48" spans="2:30" x14ac:dyDescent="0.2">
      <c r="B48" s="2"/>
      <c r="C48" s="27" t="str">
        <f>CONCATENATE("Остаток на ",DAY('[1]прил 1'!O20),".",MONTH('[1]прил 1'!O20),".",YEAR('[1]прил 1'!O20)," г.")</f>
        <v>Остаток на 31.12.2023 г.</v>
      </c>
      <c r="D48" s="12">
        <v>110</v>
      </c>
      <c r="E48" s="69">
        <v>899</v>
      </c>
      <c r="F48" s="70"/>
      <c r="G48" s="55">
        <v>0</v>
      </c>
      <c r="H48" s="56"/>
      <c r="I48" s="55">
        <v>0</v>
      </c>
      <c r="J48" s="56"/>
      <c r="K48" s="51">
        <v>5</v>
      </c>
      <c r="L48" s="52"/>
      <c r="M48" s="51">
        <v>139</v>
      </c>
      <c r="N48" s="52"/>
      <c r="O48" s="51">
        <v>4</v>
      </c>
      <c r="P48" s="52"/>
      <c r="Q48" s="51">
        <v>0</v>
      </c>
      <c r="R48" s="52"/>
      <c r="S48" s="45">
        <f>SUM(E48,K48:R48)-G48-I48</f>
        <v>1047</v>
      </c>
      <c r="T48" s="46"/>
      <c r="U48" s="2"/>
      <c r="W48" s="39"/>
      <c r="X48" s="39"/>
      <c r="Y48" s="39"/>
      <c r="Z48" s="39"/>
      <c r="AA48" s="39"/>
      <c r="AB48" s="39"/>
      <c r="AC48" s="22"/>
    </row>
    <row r="49" spans="2:30" ht="27.75" customHeight="1" x14ac:dyDescent="0.2">
      <c r="B49" s="2"/>
      <c r="C49" s="13" t="s">
        <v>23</v>
      </c>
      <c r="D49" s="14">
        <v>120</v>
      </c>
      <c r="E49" s="51">
        <v>0</v>
      </c>
      <c r="F49" s="52"/>
      <c r="G49" s="51">
        <v>0</v>
      </c>
      <c r="H49" s="52"/>
      <c r="I49" s="51">
        <v>0</v>
      </c>
      <c r="J49" s="52"/>
      <c r="K49" s="51">
        <v>0</v>
      </c>
      <c r="L49" s="52"/>
      <c r="M49" s="51">
        <v>0</v>
      </c>
      <c r="N49" s="52"/>
      <c r="O49" s="51">
        <v>0</v>
      </c>
      <c r="P49" s="52"/>
      <c r="Q49" s="51">
        <v>0</v>
      </c>
      <c r="R49" s="52"/>
      <c r="S49" s="45">
        <f t="shared" si="1"/>
        <v>0</v>
      </c>
      <c r="T49" s="46"/>
      <c r="U49" s="2"/>
      <c r="W49" s="39" t="str">
        <f>IF(G51=AD49," ",IF(G51&lt;AD49,CONCATENATE("Данные стр.110-130 гр.4 превышают на ",AC49," данные в стр.140 гр.4. Необходимо проверить заполнение строк 110-130."),CONCATENATE("Данные стр.110-130 гр.4 меньше на ",AC49," данных в стр.140 гр.4. Необходимо проверить заполнение строк 110-130.")))</f>
        <v xml:space="preserve"> </v>
      </c>
      <c r="X49" s="39"/>
      <c r="Y49" s="39"/>
      <c r="Z49" s="39"/>
      <c r="AA49" s="39"/>
      <c r="AB49" s="39"/>
      <c r="AC49" s="25">
        <f>ABS(G51-AD49)</f>
        <v>0</v>
      </c>
      <c r="AD49" s="24">
        <f>G48+G49+G50</f>
        <v>0</v>
      </c>
    </row>
    <row r="50" spans="2:30" ht="27" customHeight="1" x14ac:dyDescent="0.2">
      <c r="B50" s="2"/>
      <c r="C50" s="13" t="s">
        <v>25</v>
      </c>
      <c r="D50" s="14">
        <v>130</v>
      </c>
      <c r="E50" s="51">
        <v>0</v>
      </c>
      <c r="F50" s="52"/>
      <c r="G50" s="51">
        <v>0</v>
      </c>
      <c r="H50" s="52"/>
      <c r="I50" s="51">
        <v>0</v>
      </c>
      <c r="J50" s="52"/>
      <c r="K50" s="51">
        <v>0</v>
      </c>
      <c r="L50" s="52"/>
      <c r="M50" s="51">
        <v>0</v>
      </c>
      <c r="N50" s="52"/>
      <c r="O50" s="51">
        <v>0</v>
      </c>
      <c r="P50" s="52"/>
      <c r="Q50" s="51">
        <v>0</v>
      </c>
      <c r="R50" s="52"/>
      <c r="S50" s="45">
        <f t="shared" si="1"/>
        <v>0</v>
      </c>
      <c r="T50" s="46"/>
      <c r="U50" s="2"/>
      <c r="W50" s="39" t="str">
        <f>IF(I51=AD50," ",IF(I51&lt;AD50,CONCATENATE("Данные стр.110-130 гр.5 превышают на ",AC50," данные в стр.140 гр.5. Необходимо проверить заполнение строк 110-130."),CONCATENATE("Данные стр.110-130 гр.5 меньше на ",AC50," данных в стр.140 гр.5. Необходимо проверить заполнение строк 110-130.")))</f>
        <v xml:space="preserve"> </v>
      </c>
      <c r="X50" s="39"/>
      <c r="Y50" s="39"/>
      <c r="Z50" s="39"/>
      <c r="AA50" s="39"/>
      <c r="AB50" s="39"/>
      <c r="AC50" s="25">
        <f>ABS(I51-AD50)</f>
        <v>0</v>
      </c>
      <c r="AD50" s="24">
        <f>I48+I49+I50</f>
        <v>0</v>
      </c>
    </row>
    <row r="51" spans="2:30" ht="27" x14ac:dyDescent="0.2">
      <c r="B51" s="2"/>
      <c r="C51" s="13" t="str">
        <f>CONCATENATE("Скорректированный остаток 
на ",DAY('[1]прил 1'!O20),".",MONTH('[1]прил 1'!O20),".",YEAR('[1]прил 1'!O20)," г.")</f>
        <v>Скорректированный остаток 
на 31.12.2023 г.</v>
      </c>
      <c r="D51" s="14">
        <v>140</v>
      </c>
      <c r="E51" s="49">
        <f>'[1]прил 1'!N61</f>
        <v>899</v>
      </c>
      <c r="F51" s="50"/>
      <c r="G51" s="63">
        <f>'[1]прил 1'!N62</f>
        <v>0</v>
      </c>
      <c r="H51" s="64"/>
      <c r="I51" s="63">
        <f>'[1]прил 1'!N63</f>
        <v>0</v>
      </c>
      <c r="J51" s="64"/>
      <c r="K51" s="49">
        <f>'[1]прил 1'!N64</f>
        <v>5</v>
      </c>
      <c r="L51" s="50"/>
      <c r="M51" s="49">
        <f>'[1]прил 1'!N65</f>
        <v>139</v>
      </c>
      <c r="N51" s="50"/>
      <c r="O51" s="49">
        <f>'[1]прил 1'!N66</f>
        <v>4</v>
      </c>
      <c r="P51" s="50"/>
      <c r="Q51" s="49">
        <f>Q48+Q49+Q50</f>
        <v>0</v>
      </c>
      <c r="R51" s="50"/>
      <c r="S51" s="45">
        <f>SUM(E51,K51:R51)-G51-I51</f>
        <v>1047</v>
      </c>
      <c r="T51" s="46"/>
      <c r="U51" s="2"/>
      <c r="W51" s="39" t="str">
        <f>IF(K51=AD51," ",IF(K51&lt;AD51,CONCATENATE("Данные стр.110-130 гр.6 превышают на ",AC51," данные в стр.140 гр.6. Необходимо проверить заполнение строк 110-130."),CONCATENATE("Данные стр.110-130 гр.6 меньше на ",AC51," данных в стр.140 гр.6. Необходимо проверить заполнение строк 110-130.")))</f>
        <v xml:space="preserve"> </v>
      </c>
      <c r="X51" s="39"/>
      <c r="Y51" s="39"/>
      <c r="Z51" s="39"/>
      <c r="AA51" s="39"/>
      <c r="AB51" s="39"/>
      <c r="AC51" s="25">
        <f>ABS(K51-AD51)</f>
        <v>0</v>
      </c>
      <c r="AD51" s="24">
        <f>K48+K49+K50</f>
        <v>5</v>
      </c>
    </row>
    <row r="52" spans="2:30" x14ac:dyDescent="0.2">
      <c r="B52" s="2"/>
      <c r="C52" s="11" t="str">
        <f>CONCATENATE("За ",E5," ",G5," ",H5," ",YEAR(J5)," г.")</f>
        <v>За январь - декабрь 2024 г.</v>
      </c>
      <c r="D52" s="16"/>
      <c r="E52" s="45"/>
      <c r="F52" s="46"/>
      <c r="G52" s="45"/>
      <c r="H52" s="46"/>
      <c r="I52" s="45"/>
      <c r="J52" s="46"/>
      <c r="K52" s="45"/>
      <c r="L52" s="46"/>
      <c r="M52" s="45"/>
      <c r="N52" s="46"/>
      <c r="O52" s="45"/>
      <c r="P52" s="46"/>
      <c r="Q52" s="45"/>
      <c r="R52" s="46"/>
      <c r="S52" s="45"/>
      <c r="T52" s="46"/>
      <c r="U52" s="2"/>
      <c r="W52" s="39" t="str">
        <f>IF(M51=AD53," ",IF(M51&lt;AD53,CONCATENATE("Данные стр.110-130 гр.7 превышают на ",AC53," данные в стр.140 гр.7. Необходимо проверить заполнение строк 110-130."),CONCATENATE("Данные стр.110-130 гр.7 меньше на ",AC53," данных в стр.140 гр.7. Необходимо проверить заполнение строк 110-130.")))</f>
        <v xml:space="preserve"> </v>
      </c>
      <c r="X52" s="39"/>
      <c r="Y52" s="39"/>
      <c r="Z52" s="39"/>
      <c r="AA52" s="39"/>
      <c r="AB52" s="39"/>
      <c r="AC52" s="22"/>
    </row>
    <row r="53" spans="2:30" ht="27" x14ac:dyDescent="0.2">
      <c r="B53" s="2"/>
      <c r="C53" s="17" t="s">
        <v>28</v>
      </c>
      <c r="D53" s="23">
        <v>150</v>
      </c>
      <c r="E53" s="65">
        <f>SUM(E55:F63)</f>
        <v>0</v>
      </c>
      <c r="F53" s="66"/>
      <c r="G53" s="65">
        <f>SUM(G55:H63)</f>
        <v>0</v>
      </c>
      <c r="H53" s="66"/>
      <c r="I53" s="65">
        <f>SUM(I55:J63)</f>
        <v>0</v>
      </c>
      <c r="J53" s="66"/>
      <c r="K53" s="65">
        <f>SUM(K55:L63)</f>
        <v>0</v>
      </c>
      <c r="L53" s="66"/>
      <c r="M53" s="65">
        <f>SUM(M55:N63)</f>
        <v>0</v>
      </c>
      <c r="N53" s="66"/>
      <c r="O53" s="65">
        <f>SUM(O55:P63)</f>
        <v>-7</v>
      </c>
      <c r="P53" s="66"/>
      <c r="Q53" s="65">
        <f>SUM(Q55:R63)</f>
        <v>0</v>
      </c>
      <c r="R53" s="66"/>
      <c r="S53" s="65">
        <f>SUM(E53:R53)</f>
        <v>-7</v>
      </c>
      <c r="T53" s="66"/>
      <c r="U53" s="2"/>
      <c r="W53" s="39"/>
      <c r="X53" s="39"/>
      <c r="Y53" s="39"/>
      <c r="Z53" s="39"/>
      <c r="AA53" s="39"/>
      <c r="AB53" s="39"/>
      <c r="AC53" s="25">
        <f>ABS(M51-AD53)</f>
        <v>0</v>
      </c>
      <c r="AD53" s="24">
        <f>M48+M49+M50</f>
        <v>139</v>
      </c>
    </row>
    <row r="54" spans="2:30" x14ac:dyDescent="0.2">
      <c r="B54" s="2"/>
      <c r="C54" s="11" t="s">
        <v>30</v>
      </c>
      <c r="D54" s="12"/>
      <c r="E54" s="45"/>
      <c r="F54" s="46"/>
      <c r="G54" s="45"/>
      <c r="H54" s="46"/>
      <c r="I54" s="45"/>
      <c r="J54" s="46"/>
      <c r="K54" s="45"/>
      <c r="L54" s="46"/>
      <c r="M54" s="45"/>
      <c r="N54" s="46"/>
      <c r="O54" s="45"/>
      <c r="P54" s="46"/>
      <c r="Q54" s="45"/>
      <c r="R54" s="46"/>
      <c r="S54" s="45"/>
      <c r="T54" s="46"/>
      <c r="U54" s="2"/>
      <c r="W54" s="39" t="str">
        <f>IF(O51=AD54," ",IF(O51&lt;AD54,CONCATENATE("Данные стр.110-130 гр.8 превышают на ",AC54," данные в стр.140 гр.8. Необходимо проверить заполнение строк 110-130."),CONCATENATE("Данные стр.110-130 гр.8 меньше на ",AC54," данных в стр.140 гр.8. Необходимо проверить заполнение строк 110-130.")))</f>
        <v xml:space="preserve"> </v>
      </c>
      <c r="X54" s="39"/>
      <c r="Y54" s="39"/>
      <c r="Z54" s="39"/>
      <c r="AA54" s="39"/>
      <c r="AB54" s="39"/>
      <c r="AC54" s="25">
        <f>ABS(O51-AD54)</f>
        <v>0</v>
      </c>
      <c r="AD54" s="24">
        <f>O48+O49+O50</f>
        <v>4</v>
      </c>
    </row>
    <row r="55" spans="2:30" x14ac:dyDescent="0.2">
      <c r="B55" s="2"/>
      <c r="C55" s="17" t="s">
        <v>31</v>
      </c>
      <c r="D55" s="23">
        <v>151</v>
      </c>
      <c r="E55" s="67">
        <v>0</v>
      </c>
      <c r="F55" s="68"/>
      <c r="G55" s="67">
        <v>0</v>
      </c>
      <c r="H55" s="68"/>
      <c r="I55" s="67">
        <v>0</v>
      </c>
      <c r="J55" s="68"/>
      <c r="K55" s="67">
        <v>0</v>
      </c>
      <c r="L55" s="68"/>
      <c r="M55" s="67">
        <v>0</v>
      </c>
      <c r="N55" s="68"/>
      <c r="O55" s="67">
        <v>-7</v>
      </c>
      <c r="P55" s="68"/>
      <c r="Q55" s="67"/>
      <c r="R55" s="68"/>
      <c r="S55" s="65">
        <f>SUM(E55:R55)</f>
        <v>-7</v>
      </c>
      <c r="T55" s="66"/>
      <c r="U55" s="2"/>
      <c r="W55" s="39"/>
      <c r="X55" s="39"/>
      <c r="Y55" s="39"/>
      <c r="Z55" s="39"/>
      <c r="AA55" s="39"/>
      <c r="AB55" s="39"/>
      <c r="AC55" s="22"/>
    </row>
    <row r="56" spans="2:30" x14ac:dyDescent="0.2">
      <c r="B56" s="2"/>
      <c r="C56" s="19" t="s">
        <v>33</v>
      </c>
      <c r="D56" s="14">
        <v>152</v>
      </c>
      <c r="E56" s="51">
        <v>0</v>
      </c>
      <c r="F56" s="52"/>
      <c r="G56" s="51">
        <v>0</v>
      </c>
      <c r="H56" s="52"/>
      <c r="I56" s="51">
        <v>0</v>
      </c>
      <c r="J56" s="52"/>
      <c r="K56" s="51">
        <v>0</v>
      </c>
      <c r="L56" s="52"/>
      <c r="M56" s="51"/>
      <c r="N56" s="52"/>
      <c r="O56" s="51">
        <v>0</v>
      </c>
      <c r="P56" s="52"/>
      <c r="Q56" s="51">
        <v>0</v>
      </c>
      <c r="R56" s="52"/>
      <c r="S56" s="45">
        <f>SUM(E56:R56)</f>
        <v>0</v>
      </c>
      <c r="T56" s="46"/>
      <c r="U56" s="2"/>
      <c r="W56" s="24"/>
      <c r="X56" s="22"/>
      <c r="Y56" s="24"/>
      <c r="Z56" s="22"/>
      <c r="AA56" s="22"/>
      <c r="AB56" s="22"/>
      <c r="AC56" s="22"/>
    </row>
    <row r="57" spans="2:30" ht="40.5" x14ac:dyDescent="0.2">
      <c r="B57" s="2"/>
      <c r="C57" s="19" t="s">
        <v>35</v>
      </c>
      <c r="D57" s="14">
        <v>153</v>
      </c>
      <c r="E57" s="51">
        <v>0</v>
      </c>
      <c r="F57" s="52"/>
      <c r="G57" s="51">
        <v>0</v>
      </c>
      <c r="H57" s="52"/>
      <c r="I57" s="51">
        <v>0</v>
      </c>
      <c r="J57" s="52"/>
      <c r="K57" s="51">
        <v>0</v>
      </c>
      <c r="L57" s="52"/>
      <c r="M57" s="51">
        <v>0</v>
      </c>
      <c r="N57" s="52"/>
      <c r="O57" s="51">
        <v>0</v>
      </c>
      <c r="P57" s="52"/>
      <c r="Q57" s="51">
        <v>0</v>
      </c>
      <c r="R57" s="52"/>
      <c r="S57" s="45">
        <f>SUM(E57:R57)</f>
        <v>0</v>
      </c>
      <c r="T57" s="46"/>
      <c r="U57" s="2"/>
      <c r="W57" s="22"/>
      <c r="X57" s="22"/>
      <c r="Y57" s="22"/>
      <c r="Z57" s="22"/>
      <c r="AA57" s="22"/>
      <c r="AB57" s="22"/>
      <c r="AC57" s="22"/>
    </row>
    <row r="58" spans="2:30" x14ac:dyDescent="0.2">
      <c r="B58" s="2"/>
      <c r="C58" s="19" t="s">
        <v>37</v>
      </c>
      <c r="D58" s="14">
        <v>154</v>
      </c>
      <c r="E58" s="51">
        <v>0</v>
      </c>
      <c r="F58" s="52"/>
      <c r="G58" s="51">
        <v>0</v>
      </c>
      <c r="H58" s="52"/>
      <c r="I58" s="51">
        <v>0</v>
      </c>
      <c r="J58" s="52"/>
      <c r="K58" s="51">
        <v>0</v>
      </c>
      <c r="L58" s="52"/>
      <c r="M58" s="51">
        <v>0</v>
      </c>
      <c r="N58" s="52"/>
      <c r="O58" s="51">
        <v>0</v>
      </c>
      <c r="P58" s="52"/>
      <c r="Q58" s="51">
        <v>0</v>
      </c>
      <c r="R58" s="52"/>
      <c r="S58" s="45">
        <f t="shared" ref="S58:S64" si="2">SUM(E58:R58)</f>
        <v>0</v>
      </c>
      <c r="T58" s="46"/>
      <c r="U58" s="2"/>
      <c r="W58" s="22"/>
      <c r="X58" s="22"/>
      <c r="Y58" s="22"/>
      <c r="Z58" s="22"/>
      <c r="AA58" s="22"/>
      <c r="AB58" s="22"/>
      <c r="AC58" s="22"/>
    </row>
    <row r="59" spans="2:30" ht="27" x14ac:dyDescent="0.2">
      <c r="B59" s="2"/>
      <c r="C59" s="19" t="s">
        <v>39</v>
      </c>
      <c r="D59" s="14">
        <v>155</v>
      </c>
      <c r="E59" s="51">
        <v>0</v>
      </c>
      <c r="F59" s="52"/>
      <c r="G59" s="51">
        <v>0</v>
      </c>
      <c r="H59" s="52"/>
      <c r="I59" s="51">
        <v>0</v>
      </c>
      <c r="J59" s="52"/>
      <c r="K59" s="51">
        <v>0</v>
      </c>
      <c r="L59" s="52"/>
      <c r="M59" s="51">
        <v>0</v>
      </c>
      <c r="N59" s="52"/>
      <c r="O59" s="51">
        <v>0</v>
      </c>
      <c r="P59" s="52"/>
      <c r="Q59" s="51">
        <v>0</v>
      </c>
      <c r="R59" s="52"/>
      <c r="S59" s="45">
        <f t="shared" si="2"/>
        <v>0</v>
      </c>
      <c r="T59" s="46"/>
      <c r="U59" s="2"/>
      <c r="W59" s="22"/>
      <c r="X59" s="22"/>
      <c r="Y59" s="22"/>
      <c r="Z59" s="22"/>
      <c r="AA59" s="22"/>
      <c r="AB59" s="22"/>
      <c r="AC59" s="22"/>
    </row>
    <row r="60" spans="2:30" ht="27" x14ac:dyDescent="0.2">
      <c r="B60" s="2"/>
      <c r="C60" s="19" t="s">
        <v>76</v>
      </c>
      <c r="D60" s="14">
        <v>156</v>
      </c>
      <c r="E60" s="51">
        <v>0</v>
      </c>
      <c r="F60" s="52"/>
      <c r="G60" s="51">
        <v>0</v>
      </c>
      <c r="H60" s="52"/>
      <c r="I60" s="51">
        <v>0</v>
      </c>
      <c r="J60" s="52"/>
      <c r="K60" s="51">
        <v>0</v>
      </c>
      <c r="L60" s="52"/>
      <c r="M60" s="51">
        <v>0</v>
      </c>
      <c r="N60" s="52"/>
      <c r="O60" s="51">
        <v>0</v>
      </c>
      <c r="P60" s="52"/>
      <c r="Q60" s="51">
        <v>0</v>
      </c>
      <c r="R60" s="52"/>
      <c r="S60" s="45">
        <f t="shared" si="2"/>
        <v>0</v>
      </c>
      <c r="T60" s="46"/>
      <c r="U60" s="2"/>
      <c r="W60" s="22"/>
      <c r="X60" s="22"/>
      <c r="Y60" s="22"/>
      <c r="Z60" s="22"/>
      <c r="AA60" s="22"/>
      <c r="AB60" s="22"/>
      <c r="AC60" s="22"/>
    </row>
    <row r="61" spans="2:30" x14ac:dyDescent="0.2">
      <c r="B61" s="2"/>
      <c r="C61" s="19" t="s">
        <v>43</v>
      </c>
      <c r="D61" s="14">
        <v>157</v>
      </c>
      <c r="E61" s="51">
        <v>0</v>
      </c>
      <c r="F61" s="52"/>
      <c r="G61" s="51">
        <v>0</v>
      </c>
      <c r="H61" s="52"/>
      <c r="I61" s="51">
        <v>0</v>
      </c>
      <c r="J61" s="52"/>
      <c r="K61" s="51">
        <v>0</v>
      </c>
      <c r="L61" s="52"/>
      <c r="M61" s="51">
        <v>0</v>
      </c>
      <c r="N61" s="52"/>
      <c r="O61" s="51">
        <v>0</v>
      </c>
      <c r="P61" s="52"/>
      <c r="Q61" s="51">
        <v>0</v>
      </c>
      <c r="R61" s="52"/>
      <c r="S61" s="45">
        <f t="shared" si="2"/>
        <v>0</v>
      </c>
      <c r="T61" s="46"/>
      <c r="U61" s="2"/>
      <c r="W61" s="22"/>
      <c r="X61" s="22"/>
      <c r="Y61" s="22"/>
      <c r="Z61" s="22"/>
      <c r="AA61" s="22"/>
      <c r="AB61" s="22"/>
      <c r="AC61" s="22"/>
    </row>
    <row r="62" spans="2:30" x14ac:dyDescent="0.2">
      <c r="B62" s="2"/>
      <c r="C62" s="19" t="s">
        <v>45</v>
      </c>
      <c r="D62" s="14">
        <v>158</v>
      </c>
      <c r="E62" s="51">
        <v>0</v>
      </c>
      <c r="F62" s="52"/>
      <c r="G62" s="51">
        <v>0</v>
      </c>
      <c r="H62" s="52"/>
      <c r="I62" s="51">
        <v>0</v>
      </c>
      <c r="J62" s="52"/>
      <c r="K62" s="51">
        <v>0</v>
      </c>
      <c r="L62" s="52"/>
      <c r="M62" s="51">
        <v>0</v>
      </c>
      <c r="N62" s="52"/>
      <c r="O62" s="51">
        <v>0</v>
      </c>
      <c r="P62" s="52"/>
      <c r="Q62" s="51">
        <v>0</v>
      </c>
      <c r="R62" s="52"/>
      <c r="S62" s="45">
        <f t="shared" si="2"/>
        <v>0</v>
      </c>
      <c r="T62" s="46"/>
      <c r="U62" s="2"/>
      <c r="W62" s="57" t="str">
        <f>IF(SUM(X67:X68)=SUM(Z67:Z68)," ","ВНИМАНИЕ: проверять правильность выполнения условий необходимо только после полного заполнения формы.")</f>
        <v xml:space="preserve"> </v>
      </c>
      <c r="X62" s="57"/>
      <c r="Y62" s="57"/>
      <c r="Z62" s="57"/>
      <c r="AA62" s="57"/>
      <c r="AB62" s="57"/>
      <c r="AC62" s="57"/>
    </row>
    <row r="63" spans="2:30" x14ac:dyDescent="0.2">
      <c r="B63" s="2"/>
      <c r="C63" s="19" t="s">
        <v>77</v>
      </c>
      <c r="D63" s="14">
        <v>159</v>
      </c>
      <c r="E63" s="51">
        <v>0</v>
      </c>
      <c r="F63" s="52"/>
      <c r="G63" s="51">
        <v>0</v>
      </c>
      <c r="H63" s="52"/>
      <c r="I63" s="51">
        <v>0</v>
      </c>
      <c r="J63" s="52"/>
      <c r="K63" s="51">
        <v>0</v>
      </c>
      <c r="L63" s="52"/>
      <c r="M63" s="51">
        <v>0</v>
      </c>
      <c r="N63" s="52"/>
      <c r="O63" s="51">
        <v>0</v>
      </c>
      <c r="P63" s="52"/>
      <c r="Q63" s="51">
        <v>0</v>
      </c>
      <c r="R63" s="52"/>
      <c r="S63" s="45">
        <f t="shared" si="2"/>
        <v>0</v>
      </c>
      <c r="T63" s="46"/>
      <c r="U63" s="2"/>
      <c r="W63" s="57"/>
      <c r="X63" s="57"/>
      <c r="Y63" s="57"/>
      <c r="Z63" s="57"/>
      <c r="AA63" s="57"/>
      <c r="AB63" s="57"/>
      <c r="AC63" s="57"/>
    </row>
    <row r="64" spans="2:30" ht="27.75" customHeight="1" x14ac:dyDescent="0.2">
      <c r="B64" s="2"/>
      <c r="C64" s="13" t="s">
        <v>48</v>
      </c>
      <c r="D64" s="14">
        <v>160</v>
      </c>
      <c r="E64" s="63">
        <f>SUM(E66:F74)</f>
        <v>0</v>
      </c>
      <c r="F64" s="64"/>
      <c r="G64" s="63">
        <f>SUM(G66:H74)</f>
        <v>0</v>
      </c>
      <c r="H64" s="64"/>
      <c r="I64" s="63">
        <f>SUM(I66:J74)</f>
        <v>0</v>
      </c>
      <c r="J64" s="64"/>
      <c r="K64" s="63">
        <f>SUM(K66:L74)</f>
        <v>0</v>
      </c>
      <c r="L64" s="64"/>
      <c r="M64" s="63">
        <f>SUM(M66:N74)</f>
        <v>0</v>
      </c>
      <c r="N64" s="64"/>
      <c r="O64" s="63">
        <f>SUM(O66:P74)</f>
        <v>4</v>
      </c>
      <c r="P64" s="64"/>
      <c r="Q64" s="63">
        <f>SUM(Q66:R74)</f>
        <v>0</v>
      </c>
      <c r="R64" s="64"/>
      <c r="S64" s="53">
        <f t="shared" si="2"/>
        <v>4</v>
      </c>
      <c r="T64" s="54"/>
      <c r="U64" s="2"/>
      <c r="W64" s="58" t="str">
        <f>IF(SUM(X67:X68)=SUM(Z67:Z68)," ","Если ячейки окрасились в серый цвет, это означает, что данные Отчета об изменении капитала не равны данным Отчета о прибылях и убытках.")</f>
        <v xml:space="preserve"> </v>
      </c>
      <c r="X64" s="58"/>
      <c r="Y64" s="58"/>
      <c r="Z64" s="58"/>
      <c r="AA64" s="58"/>
      <c r="AB64" s="58"/>
      <c r="AC64" s="58"/>
    </row>
    <row r="65" spans="2:31" ht="13.5" customHeight="1" x14ac:dyDescent="0.2">
      <c r="B65" s="2"/>
      <c r="C65" s="11" t="s">
        <v>30</v>
      </c>
      <c r="D65" s="12"/>
      <c r="E65" s="53"/>
      <c r="F65" s="54"/>
      <c r="G65" s="53"/>
      <c r="H65" s="54"/>
      <c r="I65" s="53"/>
      <c r="J65" s="54"/>
      <c r="K65" s="53"/>
      <c r="L65" s="54"/>
      <c r="M65" s="53"/>
      <c r="N65" s="54"/>
      <c r="O65" s="53"/>
      <c r="P65" s="54"/>
      <c r="Q65" s="53"/>
      <c r="R65" s="54"/>
      <c r="S65" s="53"/>
      <c r="T65" s="54"/>
      <c r="U65" s="2"/>
      <c r="W65" s="58"/>
      <c r="X65" s="58"/>
      <c r="Y65" s="58"/>
      <c r="Z65" s="58"/>
      <c r="AA65" s="58"/>
      <c r="AB65" s="58"/>
      <c r="AC65" s="58"/>
    </row>
    <row r="66" spans="2:31" ht="15.75" customHeight="1" x14ac:dyDescent="0.2">
      <c r="B66" s="2"/>
      <c r="C66" s="17" t="s">
        <v>50</v>
      </c>
      <c r="D66" s="23">
        <v>161</v>
      </c>
      <c r="E66" s="59">
        <v>0</v>
      </c>
      <c r="F66" s="60"/>
      <c r="G66" s="59">
        <v>0</v>
      </c>
      <c r="H66" s="60"/>
      <c r="I66" s="59">
        <v>0</v>
      </c>
      <c r="J66" s="60"/>
      <c r="K66" s="59">
        <v>0</v>
      </c>
      <c r="L66" s="60"/>
      <c r="M66" s="59">
        <v>0</v>
      </c>
      <c r="N66" s="60"/>
      <c r="O66" s="59">
        <v>0</v>
      </c>
      <c r="P66" s="60"/>
      <c r="Q66" s="59">
        <v>0</v>
      </c>
      <c r="R66" s="60"/>
      <c r="S66" s="61">
        <f>SUM(E66:R66)</f>
        <v>0</v>
      </c>
      <c r="T66" s="62"/>
      <c r="U66" s="2"/>
      <c r="W66" s="58"/>
      <c r="X66" s="58"/>
      <c r="Y66" s="58"/>
      <c r="Z66" s="58"/>
      <c r="AA66" s="58"/>
      <c r="AB66" s="58"/>
      <c r="AC66" s="58"/>
    </row>
    <row r="67" spans="2:31" x14ac:dyDescent="0.2">
      <c r="B67" s="2"/>
      <c r="C67" s="19" t="s">
        <v>33</v>
      </c>
      <c r="D67" s="14">
        <v>162</v>
      </c>
      <c r="E67" s="55">
        <v>0</v>
      </c>
      <c r="F67" s="56"/>
      <c r="G67" s="55">
        <v>0</v>
      </c>
      <c r="H67" s="56"/>
      <c r="I67" s="55">
        <v>0</v>
      </c>
      <c r="J67" s="56"/>
      <c r="K67" s="55">
        <v>0</v>
      </c>
      <c r="L67" s="56"/>
      <c r="M67" s="55"/>
      <c r="N67" s="56"/>
      <c r="O67" s="55">
        <v>0</v>
      </c>
      <c r="P67" s="56"/>
      <c r="Q67" s="55">
        <v>0</v>
      </c>
      <c r="R67" s="56"/>
      <c r="S67" s="53">
        <f>SUM(E67:R67)</f>
        <v>0</v>
      </c>
      <c r="T67" s="54"/>
      <c r="U67" s="2"/>
      <c r="W67" s="24" t="s">
        <v>78</v>
      </c>
      <c r="X67" s="25">
        <f>'[1]прил 2'!J55</f>
        <v>0</v>
      </c>
      <c r="Y67" s="28" t="s">
        <v>54</v>
      </c>
      <c r="Z67" s="25">
        <f>M56-M67</f>
        <v>0</v>
      </c>
      <c r="AA67" s="24" t="s">
        <v>79</v>
      </c>
      <c r="AB67" s="24"/>
      <c r="AC67" s="22"/>
    </row>
    <row r="68" spans="2:31" ht="40.5" x14ac:dyDescent="0.2">
      <c r="B68" s="2"/>
      <c r="C68" s="19" t="s">
        <v>56</v>
      </c>
      <c r="D68" s="14">
        <v>163</v>
      </c>
      <c r="E68" s="55">
        <v>0</v>
      </c>
      <c r="F68" s="56"/>
      <c r="G68" s="55">
        <v>0</v>
      </c>
      <c r="H68" s="56"/>
      <c r="I68" s="55">
        <v>0</v>
      </c>
      <c r="J68" s="56"/>
      <c r="K68" s="55">
        <v>0</v>
      </c>
      <c r="L68" s="56"/>
      <c r="M68" s="55">
        <v>0</v>
      </c>
      <c r="N68" s="56"/>
      <c r="O68" s="55">
        <v>0</v>
      </c>
      <c r="P68" s="56"/>
      <c r="Q68" s="55">
        <v>0</v>
      </c>
      <c r="R68" s="56"/>
      <c r="S68" s="53">
        <f t="shared" ref="S68:S77" si="3">SUM(E68:R68)</f>
        <v>0</v>
      </c>
      <c r="T68" s="54"/>
      <c r="U68" s="2"/>
      <c r="W68" s="24" t="s">
        <v>80</v>
      </c>
      <c r="X68" s="25">
        <f>'[1]прил 2'!J56</f>
        <v>0</v>
      </c>
      <c r="Y68" s="28" t="s">
        <v>54</v>
      </c>
      <c r="Z68" s="25">
        <f>S57-S68</f>
        <v>0</v>
      </c>
      <c r="AA68" s="24" t="s">
        <v>81</v>
      </c>
      <c r="AB68" s="24"/>
      <c r="AC68" s="22"/>
    </row>
    <row r="69" spans="2:31" ht="27" x14ac:dyDescent="0.2">
      <c r="B69" s="2"/>
      <c r="C69" s="19" t="s">
        <v>60</v>
      </c>
      <c r="D69" s="14">
        <v>164</v>
      </c>
      <c r="E69" s="55">
        <v>0</v>
      </c>
      <c r="F69" s="56"/>
      <c r="G69" s="55">
        <v>0</v>
      </c>
      <c r="H69" s="56"/>
      <c r="I69" s="55">
        <v>0</v>
      </c>
      <c r="J69" s="56"/>
      <c r="K69" s="55">
        <v>0</v>
      </c>
      <c r="L69" s="56"/>
      <c r="M69" s="55">
        <v>0</v>
      </c>
      <c r="N69" s="56"/>
      <c r="O69" s="55">
        <v>0</v>
      </c>
      <c r="P69" s="56"/>
      <c r="Q69" s="55">
        <v>0</v>
      </c>
      <c r="R69" s="56"/>
      <c r="S69" s="53">
        <f t="shared" si="3"/>
        <v>0</v>
      </c>
      <c r="T69" s="54"/>
      <c r="U69" s="2"/>
      <c r="W69" s="22"/>
      <c r="X69" s="22"/>
      <c r="Y69" s="22"/>
      <c r="Z69" s="22"/>
      <c r="AA69" s="22"/>
      <c r="AB69" s="22"/>
      <c r="AC69" s="22"/>
    </row>
    <row r="70" spans="2:31" ht="27" x14ac:dyDescent="0.2">
      <c r="B70" s="2"/>
      <c r="C70" s="19" t="s">
        <v>62</v>
      </c>
      <c r="D70" s="14">
        <v>165</v>
      </c>
      <c r="E70" s="55">
        <v>0</v>
      </c>
      <c r="F70" s="56"/>
      <c r="G70" s="55">
        <v>0</v>
      </c>
      <c r="H70" s="56"/>
      <c r="I70" s="55">
        <v>0</v>
      </c>
      <c r="J70" s="56"/>
      <c r="K70" s="55">
        <v>0</v>
      </c>
      <c r="L70" s="56"/>
      <c r="M70" s="55">
        <v>0</v>
      </c>
      <c r="N70" s="56"/>
      <c r="O70" s="55">
        <v>0</v>
      </c>
      <c r="P70" s="56"/>
      <c r="Q70" s="55">
        <v>0</v>
      </c>
      <c r="R70" s="56"/>
      <c r="S70" s="53">
        <f t="shared" si="3"/>
        <v>0</v>
      </c>
      <c r="T70" s="54"/>
      <c r="U70" s="2"/>
      <c r="W70" s="57" t="str">
        <f>IF(SUM(AD72:AD84)=SUM(E78:R78)," ","ВНИМАНИЕ: проверять правильность выполнения условий необходимо только после полного заполнения формы.")</f>
        <v xml:space="preserve"> </v>
      </c>
      <c r="X70" s="57"/>
      <c r="Y70" s="57"/>
      <c r="Z70" s="57"/>
      <c r="AA70" s="57"/>
      <c r="AB70" s="57"/>
      <c r="AC70" s="22"/>
    </row>
    <row r="71" spans="2:31" ht="40.5" customHeight="1" x14ac:dyDescent="0.2">
      <c r="B71" s="2"/>
      <c r="C71" s="19" t="s">
        <v>64</v>
      </c>
      <c r="D71" s="14">
        <v>166</v>
      </c>
      <c r="E71" s="55">
        <v>0</v>
      </c>
      <c r="F71" s="56"/>
      <c r="G71" s="55">
        <v>0</v>
      </c>
      <c r="H71" s="56"/>
      <c r="I71" s="55">
        <v>0</v>
      </c>
      <c r="J71" s="56"/>
      <c r="K71" s="55"/>
      <c r="L71" s="56"/>
      <c r="M71" s="55">
        <v>0</v>
      </c>
      <c r="N71" s="56"/>
      <c r="O71" s="55">
        <v>3</v>
      </c>
      <c r="P71" s="56"/>
      <c r="Q71" s="55">
        <v>0</v>
      </c>
      <c r="R71" s="56"/>
      <c r="S71" s="53">
        <f t="shared" si="3"/>
        <v>3</v>
      </c>
      <c r="T71" s="54"/>
      <c r="U71" s="2"/>
      <c r="W71" s="58" t="str">
        <f>IF(SUM(AD72:AD84)=SUM(E78:R78)," ","Если ячейки окрасились в серый цвет, это означает, что данные Отчета об изменении капитала не равны данным Бухгалтерского баланса.")</f>
        <v xml:space="preserve"> </v>
      </c>
      <c r="X71" s="58"/>
      <c r="Y71" s="58"/>
      <c r="Z71" s="58"/>
      <c r="AA71" s="58"/>
      <c r="AB71" s="58"/>
      <c r="AC71" s="22"/>
    </row>
    <row r="72" spans="2:31" x14ac:dyDescent="0.2">
      <c r="B72" s="2"/>
      <c r="C72" s="19" t="s">
        <v>43</v>
      </c>
      <c r="D72" s="14">
        <v>167</v>
      </c>
      <c r="E72" s="55">
        <v>0</v>
      </c>
      <c r="F72" s="56"/>
      <c r="G72" s="55">
        <v>0</v>
      </c>
      <c r="H72" s="56"/>
      <c r="I72" s="55">
        <v>0</v>
      </c>
      <c r="J72" s="56"/>
      <c r="K72" s="55">
        <v>0</v>
      </c>
      <c r="L72" s="56"/>
      <c r="M72" s="55">
        <v>0</v>
      </c>
      <c r="N72" s="56"/>
      <c r="O72" s="55">
        <v>0</v>
      </c>
      <c r="P72" s="56"/>
      <c r="Q72" s="55">
        <v>0</v>
      </c>
      <c r="R72" s="56"/>
      <c r="S72" s="53">
        <f t="shared" si="3"/>
        <v>0</v>
      </c>
      <c r="T72" s="54"/>
      <c r="U72" s="2"/>
      <c r="W72" s="39" t="str">
        <f>IF(E78=AD72," ",IF(E78&lt;AD72,CONCATENATE("Данные стр.140-190 гр.3 превышают на ",AC72," данные в стр.200 гр.3. Необходимо проверить заполнение строк стр.140-190."),CONCATENATE("Данные стр.140-190 гр.3 меньше на ",AC72," данных в стр.140 гр.3. Необходимо проверить заполнение строк стр.140-190.")))</f>
        <v xml:space="preserve"> </v>
      </c>
      <c r="X72" s="39"/>
      <c r="Y72" s="39"/>
      <c r="Z72" s="39"/>
      <c r="AA72" s="39"/>
      <c r="AB72" s="39"/>
      <c r="AC72" s="25">
        <f>ABS(E78-AD72)</f>
        <v>0</v>
      </c>
      <c r="AD72" s="25">
        <f>E51+E53-E64+E75+E76+E77</f>
        <v>899</v>
      </c>
      <c r="AE72" s="1">
        <v>3</v>
      </c>
    </row>
    <row r="73" spans="2:31" x14ac:dyDescent="0.2">
      <c r="B73" s="2"/>
      <c r="C73" s="19" t="s">
        <v>66</v>
      </c>
      <c r="D73" s="14">
        <v>168</v>
      </c>
      <c r="E73" s="55">
        <v>0</v>
      </c>
      <c r="F73" s="56"/>
      <c r="G73" s="55">
        <v>0</v>
      </c>
      <c r="H73" s="56"/>
      <c r="I73" s="55">
        <v>0</v>
      </c>
      <c r="J73" s="56"/>
      <c r="K73" s="55">
        <v>0</v>
      </c>
      <c r="L73" s="56"/>
      <c r="M73" s="55">
        <v>0</v>
      </c>
      <c r="N73" s="56"/>
      <c r="O73" s="55">
        <v>1</v>
      </c>
      <c r="P73" s="56"/>
      <c r="Q73" s="55">
        <v>0</v>
      </c>
      <c r="R73" s="56"/>
      <c r="S73" s="53">
        <f t="shared" si="3"/>
        <v>1</v>
      </c>
      <c r="T73" s="54"/>
      <c r="U73" s="2"/>
      <c r="W73" s="39"/>
      <c r="X73" s="39"/>
      <c r="Y73" s="39"/>
      <c r="Z73" s="39"/>
      <c r="AA73" s="39"/>
      <c r="AB73" s="39"/>
      <c r="AC73" s="22"/>
    </row>
    <row r="74" spans="2:31" ht="13.5" customHeight="1" x14ac:dyDescent="0.2">
      <c r="B74" s="2"/>
      <c r="C74" s="19" t="s">
        <v>82</v>
      </c>
      <c r="D74" s="14">
        <v>169</v>
      </c>
      <c r="E74" s="55">
        <v>0</v>
      </c>
      <c r="F74" s="56"/>
      <c r="G74" s="55">
        <v>0</v>
      </c>
      <c r="H74" s="56"/>
      <c r="I74" s="55">
        <v>0</v>
      </c>
      <c r="J74" s="56"/>
      <c r="K74" s="55">
        <v>0</v>
      </c>
      <c r="L74" s="56"/>
      <c r="M74" s="55">
        <v>0</v>
      </c>
      <c r="N74" s="56"/>
      <c r="O74" s="55">
        <v>0</v>
      </c>
      <c r="P74" s="56"/>
      <c r="Q74" s="55">
        <v>0</v>
      </c>
      <c r="R74" s="56"/>
      <c r="S74" s="53">
        <f t="shared" si="3"/>
        <v>0</v>
      </c>
      <c r="T74" s="54"/>
      <c r="U74" s="2"/>
      <c r="W74" s="39" t="str">
        <f>IF(G78=AD74," ",IF(G78&lt;AD74,CONCATENATE("Данные стр.140-190 гр.4 превышают на ",AC74," данные в стр.200 гр.4. Необходимо проверить заполнение строк стр.140-190."),CONCATENATE("Данные стр.140-190 гр.4 меньше на ",AC74," данных в стр.140 гр.4. Необходимо проверить заполнение строк стр.140-190.")))</f>
        <v xml:space="preserve"> </v>
      </c>
      <c r="X74" s="39"/>
      <c r="Y74" s="39"/>
      <c r="Z74" s="39"/>
      <c r="AA74" s="39"/>
      <c r="AB74" s="39"/>
      <c r="AC74" s="25">
        <f>ABS(G78-AD74)</f>
        <v>0</v>
      </c>
      <c r="AD74" s="25">
        <f>G51+G53-G64+G75+G76+G77</f>
        <v>0</v>
      </c>
      <c r="AE74" s="1">
        <v>4</v>
      </c>
    </row>
    <row r="75" spans="2:31" ht="15" customHeight="1" x14ac:dyDescent="0.2">
      <c r="B75" s="2"/>
      <c r="C75" s="13" t="s">
        <v>70</v>
      </c>
      <c r="D75" s="14">
        <v>170</v>
      </c>
      <c r="E75" s="51">
        <v>0</v>
      </c>
      <c r="F75" s="52"/>
      <c r="G75" s="51">
        <v>0</v>
      </c>
      <c r="H75" s="52"/>
      <c r="I75" s="51">
        <v>0</v>
      </c>
      <c r="J75" s="52"/>
      <c r="K75" s="51">
        <v>0</v>
      </c>
      <c r="L75" s="52"/>
      <c r="M75" s="51">
        <v>0</v>
      </c>
      <c r="N75" s="52"/>
      <c r="O75" s="51">
        <v>0</v>
      </c>
      <c r="P75" s="52"/>
      <c r="Q75" s="51">
        <v>0</v>
      </c>
      <c r="R75" s="52"/>
      <c r="S75" s="45">
        <f t="shared" si="3"/>
        <v>0</v>
      </c>
      <c r="T75" s="46"/>
      <c r="U75" s="2"/>
      <c r="W75" s="39"/>
      <c r="X75" s="39"/>
      <c r="Y75" s="39"/>
      <c r="Z75" s="39"/>
      <c r="AA75" s="39"/>
      <c r="AB75" s="39"/>
      <c r="AC75" s="22"/>
    </row>
    <row r="76" spans="2:31" ht="13.5" customHeight="1" x14ac:dyDescent="0.2">
      <c r="B76" s="2"/>
      <c r="C76" s="13" t="s">
        <v>72</v>
      </c>
      <c r="D76" s="14">
        <v>180</v>
      </c>
      <c r="E76" s="51">
        <v>0</v>
      </c>
      <c r="F76" s="52"/>
      <c r="G76" s="51">
        <v>0</v>
      </c>
      <c r="H76" s="52"/>
      <c r="I76" s="51">
        <v>0</v>
      </c>
      <c r="J76" s="52"/>
      <c r="K76" s="51">
        <v>0</v>
      </c>
      <c r="L76" s="52"/>
      <c r="M76" s="51">
        <v>0</v>
      </c>
      <c r="N76" s="52"/>
      <c r="O76" s="51">
        <v>0</v>
      </c>
      <c r="P76" s="52"/>
      <c r="Q76" s="51">
        <v>0</v>
      </c>
      <c r="R76" s="52"/>
      <c r="S76" s="45">
        <f t="shared" si="3"/>
        <v>0</v>
      </c>
      <c r="T76" s="46"/>
      <c r="U76" s="2"/>
      <c r="W76" s="39" t="str">
        <f>IF(I78=AD76," ",IF(I78&lt;AD76,CONCATENATE("Данные стр.140-190 гр.5 превышают на ",AC76," данные в стр.200 гр.5. Необходимо проверить заполнение строк стр.140-190."),CONCATENATE("Данные стр.140-190 гр.5 меньше на ",AC76," данных в стр.140 гр.5. Необходимо проверить заполнение строк стр.140-190.")))</f>
        <v xml:space="preserve"> </v>
      </c>
      <c r="X76" s="39"/>
      <c r="Y76" s="39"/>
      <c r="Z76" s="39"/>
      <c r="AA76" s="39"/>
      <c r="AB76" s="39"/>
      <c r="AC76" s="25">
        <f>ABS(I78-AD76)</f>
        <v>0</v>
      </c>
      <c r="AD76" s="25">
        <f>I51+I53-I64+I75+I76+I77</f>
        <v>0</v>
      </c>
      <c r="AE76" s="1">
        <v>5</v>
      </c>
    </row>
    <row r="77" spans="2:31" x14ac:dyDescent="0.2">
      <c r="B77" s="2"/>
      <c r="C77" s="13" t="s">
        <v>74</v>
      </c>
      <c r="D77" s="14">
        <v>190</v>
      </c>
      <c r="E77" s="51">
        <v>0</v>
      </c>
      <c r="F77" s="52"/>
      <c r="G77" s="51">
        <v>0</v>
      </c>
      <c r="H77" s="52"/>
      <c r="I77" s="51">
        <v>0</v>
      </c>
      <c r="J77" s="52"/>
      <c r="K77" s="51">
        <v>0</v>
      </c>
      <c r="L77" s="52"/>
      <c r="M77" s="51">
        <v>3</v>
      </c>
      <c r="N77" s="52"/>
      <c r="O77" s="51">
        <v>0</v>
      </c>
      <c r="P77" s="52"/>
      <c r="Q77" s="51">
        <v>0</v>
      </c>
      <c r="R77" s="52"/>
      <c r="S77" s="45">
        <f t="shared" si="3"/>
        <v>3</v>
      </c>
      <c r="T77" s="46"/>
      <c r="U77" s="2"/>
      <c r="W77" s="39"/>
      <c r="X77" s="39"/>
      <c r="Y77" s="39"/>
      <c r="Z77" s="39"/>
      <c r="AA77" s="39"/>
      <c r="AB77" s="39"/>
      <c r="AC77" s="22"/>
    </row>
    <row r="78" spans="2:31" ht="13.5" customHeight="1" x14ac:dyDescent="0.2">
      <c r="B78" s="2"/>
      <c r="C78" s="13" t="str">
        <f>CONCATENATE("Остаток на ",'[1]прил 1'!V8,".",IF('[1]прил 1'!V9&lt;10,CONCATENATE("0",'[1]прил 1'!V9,),'[1]прил 1'!V9),".",YEAR('[1]прил 1'!U6)," г.")</f>
        <v>Остаток на 31.12.2024 г.</v>
      </c>
      <c r="D78" s="14">
        <v>200</v>
      </c>
      <c r="E78" s="47">
        <f>'[1]прил 1'!I61</f>
        <v>899</v>
      </c>
      <c r="F78" s="47"/>
      <c r="G78" s="48">
        <f>'[1]прил 1'!I62</f>
        <v>0</v>
      </c>
      <c r="H78" s="48"/>
      <c r="I78" s="48">
        <f>'[1]прил 1'!I63</f>
        <v>0</v>
      </c>
      <c r="J78" s="48"/>
      <c r="K78" s="47">
        <f>'[1]прил 1'!I64</f>
        <v>5</v>
      </c>
      <c r="L78" s="47"/>
      <c r="M78" s="47">
        <f>'[1]прил 1'!I65</f>
        <v>142</v>
      </c>
      <c r="N78" s="47"/>
      <c r="O78" s="47">
        <f>'[1]прил 1'!I66</f>
        <v>-7</v>
      </c>
      <c r="P78" s="47"/>
      <c r="Q78" s="49">
        <f>'[1]прил 1'!I67</f>
        <v>0</v>
      </c>
      <c r="R78" s="50"/>
      <c r="S78" s="49">
        <f>SUM(E78,K78:R78)-G78-I78</f>
        <v>1039</v>
      </c>
      <c r="T78" s="50"/>
      <c r="U78" s="2"/>
      <c r="W78" s="39" t="str">
        <f>IF(K78=AD78," ",IF(K78&lt;AD78,CONCATENATE("Данные стр.140-190 гр.6 превышают на ",AC78," данные в стр.200 гр.6. Необходимо проверить заполнение строк стр.140-190."),CONCATENATE("Данные стр.140-190 гр.6 меньше на ",AC78," данных в стр.140 гр.6. Необходимо проверить заполнение строк стр.140-190.")))</f>
        <v xml:space="preserve"> </v>
      </c>
      <c r="X78" s="39"/>
      <c r="Y78" s="39"/>
      <c r="Z78" s="39"/>
      <c r="AA78" s="39"/>
      <c r="AB78" s="39"/>
      <c r="AC78" s="25">
        <f>ABS(K78-AD78)</f>
        <v>0</v>
      </c>
      <c r="AD78" s="25">
        <f>K51+K53-K64+K75+K76+K77</f>
        <v>5</v>
      </c>
      <c r="AE78" s="1">
        <v>6</v>
      </c>
    </row>
    <row r="79" spans="2:31" x14ac:dyDescent="0.2">
      <c r="B79" s="2"/>
      <c r="C79" s="2"/>
      <c r="D79" s="2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2"/>
      <c r="W79" s="39"/>
      <c r="X79" s="39"/>
      <c r="Y79" s="39"/>
      <c r="Z79" s="39"/>
      <c r="AA79" s="39"/>
      <c r="AB79" s="39"/>
      <c r="AC79" s="22"/>
    </row>
    <row r="80" spans="2:31" ht="13.5" customHeight="1" x14ac:dyDescent="0.2">
      <c r="B80" s="2"/>
      <c r="C80" s="40" t="s">
        <v>83</v>
      </c>
      <c r="D80" s="40"/>
      <c r="E80" s="3"/>
      <c r="F80" s="41"/>
      <c r="G80" s="41"/>
      <c r="H80" s="41"/>
      <c r="I80" s="41"/>
      <c r="J80" s="2"/>
      <c r="K80" s="41" t="str">
        <f>IF('[1]прил 1'!I98=0," ",'[1]прил 1'!I98)</f>
        <v>Гвоздик А.Ф.</v>
      </c>
      <c r="L80" s="41"/>
      <c r="M80" s="41"/>
      <c r="N80" s="41"/>
      <c r="O80" s="41"/>
      <c r="P80" s="41"/>
      <c r="Q80" s="2"/>
      <c r="R80" s="2"/>
      <c r="S80" s="2"/>
      <c r="T80" s="2"/>
      <c r="U80" s="2"/>
      <c r="W80" s="39" t="str">
        <f>IF(M78=AD80," ",IF(M78&lt;AD80,CONCATENATE("Данные стр.140-190 гр.7 превышают на ",AC80," данные в стр.200 гр.7. Необходимо проверить заполнение строк стр.140-190."),CONCATENATE("Данные стр.140-190 гр.7 меньше на ",AC80," данных в стр.140 гр.7. Необходимо проверить заполнение строк стр.140-190.")))</f>
        <v xml:space="preserve"> </v>
      </c>
      <c r="X80" s="39"/>
      <c r="Y80" s="39"/>
      <c r="Z80" s="39"/>
      <c r="AA80" s="39"/>
      <c r="AB80" s="39"/>
      <c r="AC80" s="25">
        <f>ABS(M78-AD80)</f>
        <v>0</v>
      </c>
      <c r="AD80" s="25">
        <f>M51+M53-M64+M75+M76+M77</f>
        <v>142</v>
      </c>
      <c r="AE80" s="1">
        <v>7</v>
      </c>
    </row>
    <row r="81" spans="2:31" s="29" customFormat="1" ht="12" customHeight="1" x14ac:dyDescent="0.25">
      <c r="B81" s="30"/>
      <c r="C81" s="31" t="s">
        <v>84</v>
      </c>
      <c r="D81" s="31"/>
      <c r="E81" s="31"/>
      <c r="F81" s="42" t="s">
        <v>85</v>
      </c>
      <c r="G81" s="42"/>
      <c r="H81" s="42"/>
      <c r="I81" s="42"/>
      <c r="J81" s="30"/>
      <c r="K81" s="43" t="s">
        <v>86</v>
      </c>
      <c r="L81" s="43"/>
      <c r="M81" s="43"/>
      <c r="N81" s="43"/>
      <c r="O81" s="43"/>
      <c r="P81" s="43"/>
      <c r="Q81" s="30"/>
      <c r="R81" s="30"/>
      <c r="S81" s="30"/>
      <c r="T81" s="30"/>
      <c r="U81" s="30"/>
      <c r="W81" s="39"/>
      <c r="X81" s="39"/>
      <c r="Y81" s="39"/>
      <c r="Z81" s="39"/>
      <c r="AA81" s="39"/>
      <c r="AB81" s="39"/>
      <c r="AC81" s="32"/>
    </row>
    <row r="82" spans="2:31" ht="13.5" customHeight="1" x14ac:dyDescent="0.2">
      <c r="B82" s="2"/>
      <c r="C82" s="40" t="s">
        <v>87</v>
      </c>
      <c r="D82" s="40"/>
      <c r="E82" s="3"/>
      <c r="F82" s="41"/>
      <c r="G82" s="41"/>
      <c r="H82" s="41"/>
      <c r="I82" s="41"/>
      <c r="J82" s="2"/>
      <c r="K82" s="41" t="str">
        <f>IF('[1]прил 1'!I100=0," ",'[1]прил 1'!I100)</f>
        <v>Фомина Е.Р.</v>
      </c>
      <c r="L82" s="41"/>
      <c r="M82" s="41"/>
      <c r="N82" s="41"/>
      <c r="O82" s="41"/>
      <c r="P82" s="41"/>
      <c r="Q82" s="2"/>
      <c r="R82" s="2"/>
      <c r="S82" s="2"/>
      <c r="T82" s="2"/>
      <c r="U82" s="2"/>
      <c r="W82" s="39" t="str">
        <f>IF(O78=AD82," ",IF(O78&lt;AD82,CONCATENATE("Данные стр.140-190 гр.8 превышают на ",AC82," данные в стр.200 гр.8. Необходимо проверить заполнение строк стр.140-190."),CONCATENATE("Данные стр.140-190 гр.8 меньше на ",AC82," данных в стр.140 гр.8. Необходимо проверить заполнение строк стр.140-190.")))</f>
        <v xml:space="preserve"> </v>
      </c>
      <c r="X82" s="39"/>
      <c r="Y82" s="39"/>
      <c r="Z82" s="39"/>
      <c r="AA82" s="39"/>
      <c r="AB82" s="39"/>
      <c r="AC82" s="25">
        <f>ABS(O78-AD82)</f>
        <v>0</v>
      </c>
      <c r="AD82" s="25">
        <f>O51+O53-O64+O75+O76+O77</f>
        <v>-7</v>
      </c>
      <c r="AE82" s="1">
        <v>8</v>
      </c>
    </row>
    <row r="83" spans="2:31" s="33" customFormat="1" ht="12" customHeight="1" x14ac:dyDescent="0.2">
      <c r="B83" s="34"/>
      <c r="C83" s="35"/>
      <c r="D83" s="35"/>
      <c r="E83" s="35"/>
      <c r="F83" s="42" t="s">
        <v>85</v>
      </c>
      <c r="G83" s="42"/>
      <c r="H83" s="42"/>
      <c r="I83" s="42"/>
      <c r="J83" s="34"/>
      <c r="K83" s="43" t="s">
        <v>86</v>
      </c>
      <c r="L83" s="43"/>
      <c r="M83" s="43"/>
      <c r="N83" s="43"/>
      <c r="O83" s="43"/>
      <c r="P83" s="43"/>
      <c r="Q83" s="34"/>
      <c r="R83" s="34"/>
      <c r="S83" s="34"/>
      <c r="T83" s="34"/>
      <c r="U83" s="34"/>
      <c r="W83" s="39"/>
      <c r="X83" s="39"/>
      <c r="Y83" s="39"/>
      <c r="Z83" s="39"/>
      <c r="AA83" s="39"/>
      <c r="AB83" s="39"/>
      <c r="AC83" s="36"/>
    </row>
    <row r="84" spans="2:31" ht="13.5" customHeight="1" x14ac:dyDescent="0.2">
      <c r="B84" s="2"/>
      <c r="C84" s="37" t="str">
        <f>'[1]прил 1'!C102:D102</f>
        <v>20 января 2025</v>
      </c>
      <c r="D84" s="3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W84" s="39" t="str">
        <f>IF(Q78=AD84," ",IF(Q78&lt;AD84,CONCATENATE("Данные стр.140-190 гр.9 превышают на ",AC84," данные в стр.200 гр.9. Необходимо проверить заполнение строк стр.140-190."),CONCATENATE("Данные стр.140-190 гр.9 меньше на ",AC84," данных в стр.140 гр.9. Необходимо проверить заполнение строк стр.140-190.")))</f>
        <v xml:space="preserve"> </v>
      </c>
      <c r="X84" s="39"/>
      <c r="Y84" s="39"/>
      <c r="Z84" s="39"/>
      <c r="AA84" s="39"/>
      <c r="AB84" s="39"/>
      <c r="AC84" s="25">
        <f>ABS(Q78-AD84)</f>
        <v>0</v>
      </c>
      <c r="AD84" s="25">
        <f>Q51+Q53-Q64+Q75+Q76+Q77</f>
        <v>0</v>
      </c>
      <c r="AE84" s="1">
        <v>9</v>
      </c>
    </row>
    <row r="85" spans="2:3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W85" s="39"/>
      <c r="X85" s="39"/>
      <c r="Y85" s="39"/>
      <c r="Z85" s="39"/>
      <c r="AA85" s="39"/>
      <c r="AB85" s="39"/>
      <c r="AC85" s="22"/>
    </row>
    <row r="86" spans="2:31" ht="6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W86" s="22"/>
      <c r="X86" s="22"/>
      <c r="Y86" s="22"/>
      <c r="Z86" s="22"/>
      <c r="AA86" s="22"/>
      <c r="AB86" s="22"/>
      <c r="AC86" s="22"/>
    </row>
    <row r="87" spans="2:31" x14ac:dyDescent="0.2">
      <c r="W87" s="22"/>
      <c r="X87" s="22"/>
      <c r="Y87" s="22"/>
      <c r="Z87" s="22"/>
      <c r="AA87" s="22"/>
      <c r="AB87" s="22"/>
      <c r="AC87" s="22"/>
    </row>
    <row r="88" spans="2:31" x14ac:dyDescent="0.2">
      <c r="W88" s="22"/>
      <c r="X88" s="22"/>
      <c r="Y88" s="22"/>
      <c r="Z88" s="22"/>
      <c r="AA88" s="22"/>
      <c r="AB88" s="22"/>
      <c r="AC88" s="22"/>
    </row>
    <row r="89" spans="2:31" x14ac:dyDescent="0.2">
      <c r="W89" s="22"/>
      <c r="X89" s="22"/>
      <c r="Y89" s="22"/>
      <c r="Z89" s="22"/>
      <c r="AA89" s="22"/>
      <c r="AB89" s="22"/>
      <c r="AC89" s="22"/>
    </row>
    <row r="90" spans="2:31" x14ac:dyDescent="0.2">
      <c r="W90" s="22"/>
      <c r="X90" s="22"/>
      <c r="Y90" s="22"/>
      <c r="Z90" s="22"/>
      <c r="AA90" s="22"/>
      <c r="AB90" s="22"/>
      <c r="AC90" s="22"/>
    </row>
    <row r="91" spans="2:31" x14ac:dyDescent="0.2">
      <c r="W91" s="22"/>
      <c r="X91" s="22"/>
      <c r="Y91" s="22"/>
      <c r="Z91" s="22"/>
      <c r="AA91" s="22"/>
      <c r="AB91" s="22"/>
      <c r="AC91" s="22"/>
    </row>
    <row r="92" spans="2:31" x14ac:dyDescent="0.2">
      <c r="W92" s="22"/>
      <c r="X92" s="22"/>
      <c r="Y92" s="22"/>
      <c r="Z92" s="22"/>
      <c r="AA92" s="22"/>
      <c r="AB92" s="22"/>
      <c r="AC92" s="22"/>
    </row>
    <row r="93" spans="2:31" x14ac:dyDescent="0.2">
      <c r="W93" s="22"/>
      <c r="X93" s="22"/>
      <c r="Y93" s="22"/>
      <c r="Z93" s="22"/>
      <c r="AA93" s="22"/>
      <c r="AB93" s="22"/>
      <c r="AC93" s="22"/>
    </row>
    <row r="94" spans="2:31" x14ac:dyDescent="0.2">
      <c r="W94" s="22"/>
      <c r="X94" s="22"/>
      <c r="Y94" s="22"/>
      <c r="Z94" s="22"/>
      <c r="AA94" s="22"/>
      <c r="AB94" s="22"/>
      <c r="AC94" s="22"/>
    </row>
    <row r="95" spans="2:31" x14ac:dyDescent="0.2">
      <c r="W95" s="22"/>
      <c r="X95" s="22"/>
      <c r="Y95" s="22"/>
      <c r="Z95" s="22"/>
      <c r="AA95" s="22"/>
      <c r="AB95" s="22"/>
      <c r="AC95" s="22"/>
    </row>
    <row r="96" spans="2:31" x14ac:dyDescent="0.2">
      <c r="W96" s="22"/>
      <c r="X96" s="22"/>
      <c r="Y96" s="22"/>
      <c r="Z96" s="22"/>
      <c r="AA96" s="22"/>
      <c r="AB96" s="22"/>
      <c r="AC96" s="22"/>
    </row>
    <row r="97" spans="23:29" x14ac:dyDescent="0.2">
      <c r="W97" s="22"/>
      <c r="X97" s="22"/>
      <c r="Y97" s="22"/>
      <c r="Z97" s="22"/>
      <c r="AA97" s="22"/>
      <c r="AB97" s="22"/>
      <c r="AC97" s="22"/>
    </row>
    <row r="98" spans="23:29" x14ac:dyDescent="0.2">
      <c r="W98" s="22"/>
      <c r="X98" s="22"/>
      <c r="Y98" s="22"/>
      <c r="Z98" s="22"/>
      <c r="AA98" s="22"/>
      <c r="AB98" s="22"/>
      <c r="AC98" s="22"/>
    </row>
    <row r="99" spans="23:29" x14ac:dyDescent="0.2">
      <c r="W99" s="22"/>
      <c r="X99" s="22"/>
      <c r="Y99" s="22"/>
      <c r="Z99" s="22"/>
      <c r="AA99" s="22"/>
      <c r="AB99" s="22"/>
      <c r="AC99" s="22"/>
    </row>
    <row r="100" spans="23:29" x14ac:dyDescent="0.2">
      <c r="W100" s="22"/>
      <c r="X100" s="22"/>
      <c r="Y100" s="22"/>
      <c r="Z100" s="22"/>
      <c r="AA100" s="22"/>
      <c r="AB100" s="22"/>
      <c r="AC100" s="22"/>
    </row>
    <row r="101" spans="23:29" x14ac:dyDescent="0.2">
      <c r="W101" s="22"/>
      <c r="X101" s="22"/>
      <c r="Y101" s="22"/>
      <c r="Z101" s="22"/>
      <c r="AA101" s="22"/>
      <c r="AB101" s="22"/>
      <c r="AC101" s="22"/>
    </row>
    <row r="102" spans="23:29" x14ac:dyDescent="0.2">
      <c r="W102" s="22"/>
      <c r="X102" s="22"/>
      <c r="Y102" s="22"/>
      <c r="Z102" s="22"/>
      <c r="AA102" s="22"/>
      <c r="AB102" s="22"/>
      <c r="AC102" s="22"/>
    </row>
    <row r="103" spans="23:29" x14ac:dyDescent="0.2">
      <c r="W103" s="22"/>
      <c r="X103" s="22"/>
      <c r="Y103" s="22"/>
      <c r="Z103" s="22"/>
      <c r="AA103" s="22"/>
      <c r="AB103" s="22"/>
      <c r="AC103" s="22"/>
    </row>
    <row r="104" spans="23:29" x14ac:dyDescent="0.2">
      <c r="W104" s="22"/>
      <c r="X104" s="22"/>
      <c r="Y104" s="22"/>
      <c r="Z104" s="22"/>
      <c r="AA104" s="22"/>
      <c r="AB104" s="22"/>
      <c r="AC104" s="22"/>
    </row>
    <row r="105" spans="23:29" x14ac:dyDescent="0.2">
      <c r="W105" s="22"/>
      <c r="X105" s="22"/>
      <c r="Y105" s="22"/>
      <c r="Z105" s="22"/>
      <c r="AA105" s="22"/>
      <c r="AB105" s="22"/>
      <c r="AC105" s="22"/>
    </row>
    <row r="106" spans="23:29" x14ac:dyDescent="0.2">
      <c r="W106" s="22"/>
      <c r="X106" s="22"/>
      <c r="Y106" s="22"/>
      <c r="Z106" s="22"/>
      <c r="AA106" s="22"/>
      <c r="AB106" s="22"/>
      <c r="AC106" s="22"/>
    </row>
    <row r="107" spans="23:29" x14ac:dyDescent="0.2">
      <c r="W107" s="22"/>
      <c r="X107" s="22"/>
      <c r="Y107" s="22"/>
      <c r="Z107" s="22"/>
      <c r="AA107" s="22"/>
      <c r="AB107" s="22"/>
      <c r="AC107" s="22"/>
    </row>
    <row r="108" spans="23:29" x14ac:dyDescent="0.2">
      <c r="W108" s="22"/>
      <c r="X108" s="22"/>
      <c r="Y108" s="22"/>
      <c r="Z108" s="22"/>
      <c r="AA108" s="22"/>
      <c r="AB108" s="22"/>
      <c r="AC108" s="22"/>
    </row>
    <row r="109" spans="23:29" x14ac:dyDescent="0.2">
      <c r="W109" s="22"/>
      <c r="X109" s="22"/>
      <c r="Y109" s="22"/>
      <c r="Z109" s="22"/>
      <c r="AA109" s="22"/>
      <c r="AB109" s="22"/>
      <c r="AC109" s="22"/>
    </row>
    <row r="110" spans="23:29" x14ac:dyDescent="0.2">
      <c r="W110" s="22"/>
      <c r="X110" s="22"/>
      <c r="Y110" s="22"/>
      <c r="Z110" s="22"/>
      <c r="AA110" s="22"/>
      <c r="AB110" s="22"/>
      <c r="AC110" s="22"/>
    </row>
    <row r="111" spans="23:29" x14ac:dyDescent="0.2">
      <c r="W111" s="22"/>
      <c r="X111" s="22"/>
      <c r="Y111" s="22"/>
      <c r="Z111" s="22"/>
      <c r="AA111" s="22"/>
      <c r="AB111" s="22"/>
      <c r="AC111" s="22"/>
    </row>
    <row r="112" spans="23:29" x14ac:dyDescent="0.2">
      <c r="W112" s="22"/>
      <c r="X112" s="22"/>
      <c r="Y112" s="22"/>
      <c r="Z112" s="22"/>
      <c r="AA112" s="22"/>
      <c r="AB112" s="22"/>
      <c r="AC112" s="22"/>
    </row>
  </sheetData>
  <mergeCells count="568">
    <mergeCell ref="K3:T3"/>
    <mergeCell ref="C4:T4"/>
    <mergeCell ref="E5:F5"/>
    <mergeCell ref="H5:I5"/>
    <mergeCell ref="J5:N5"/>
    <mergeCell ref="C6:I6"/>
    <mergeCell ref="C10:E10"/>
    <mergeCell ref="F10:T10"/>
    <mergeCell ref="C11:E11"/>
    <mergeCell ref="F11:T11"/>
    <mergeCell ref="C12:E12"/>
    <mergeCell ref="F12:T12"/>
    <mergeCell ref="C7:E7"/>
    <mergeCell ref="F7:T7"/>
    <mergeCell ref="C8:E8"/>
    <mergeCell ref="F8:T8"/>
    <mergeCell ref="C9:E9"/>
    <mergeCell ref="F9:T9"/>
    <mergeCell ref="C13:E13"/>
    <mergeCell ref="F13:T13"/>
    <mergeCell ref="E15:F15"/>
    <mergeCell ref="G15:H15"/>
    <mergeCell ref="I15:J15"/>
    <mergeCell ref="K15:L15"/>
    <mergeCell ref="M15:N15"/>
    <mergeCell ref="O15:P15"/>
    <mergeCell ref="Q15:R15"/>
    <mergeCell ref="S15:T15"/>
    <mergeCell ref="Q16:R16"/>
    <mergeCell ref="S16:T16"/>
    <mergeCell ref="E17:F17"/>
    <mergeCell ref="G17:H17"/>
    <mergeCell ref="I17:J17"/>
    <mergeCell ref="K17:L17"/>
    <mergeCell ref="M17:N17"/>
    <mergeCell ref="O17:P17"/>
    <mergeCell ref="Q17:R17"/>
    <mergeCell ref="S17:T17"/>
    <mergeCell ref="E16:F16"/>
    <mergeCell ref="G16:H16"/>
    <mergeCell ref="I16:J16"/>
    <mergeCell ref="K16:L16"/>
    <mergeCell ref="M16:N16"/>
    <mergeCell ref="O16:P16"/>
    <mergeCell ref="W17:Y17"/>
    <mergeCell ref="E18:F18"/>
    <mergeCell ref="G18:H18"/>
    <mergeCell ref="I18:J18"/>
    <mergeCell ref="K18:L18"/>
    <mergeCell ref="M18:N18"/>
    <mergeCell ref="O18:P18"/>
    <mergeCell ref="Q18:R18"/>
    <mergeCell ref="S18:T18"/>
    <mergeCell ref="Q19:R19"/>
    <mergeCell ref="S19:T19"/>
    <mergeCell ref="E20:F20"/>
    <mergeCell ref="G20:H20"/>
    <mergeCell ref="I20:J20"/>
    <mergeCell ref="K20:L20"/>
    <mergeCell ref="M20:N20"/>
    <mergeCell ref="O20:P20"/>
    <mergeCell ref="Q20:R20"/>
    <mergeCell ref="S20:T20"/>
    <mergeCell ref="E19:F19"/>
    <mergeCell ref="G19:H19"/>
    <mergeCell ref="I19:J19"/>
    <mergeCell ref="K19:L19"/>
    <mergeCell ref="M19:N19"/>
    <mergeCell ref="O19:P19"/>
    <mergeCell ref="W20:Y20"/>
    <mergeCell ref="E21:F21"/>
    <mergeCell ref="G21:H21"/>
    <mergeCell ref="I21:J21"/>
    <mergeCell ref="K21:L21"/>
    <mergeCell ref="M21:N21"/>
    <mergeCell ref="O21:P21"/>
    <mergeCell ref="Q21:R21"/>
    <mergeCell ref="S21:T21"/>
    <mergeCell ref="Q22:R22"/>
    <mergeCell ref="S22:T22"/>
    <mergeCell ref="E23:F24"/>
    <mergeCell ref="G23:H24"/>
    <mergeCell ref="I23:J24"/>
    <mergeCell ref="K23:L24"/>
    <mergeCell ref="M23:N24"/>
    <mergeCell ref="O23:P23"/>
    <mergeCell ref="Q23:R23"/>
    <mergeCell ref="S23:T23"/>
    <mergeCell ref="E22:F22"/>
    <mergeCell ref="G22:H22"/>
    <mergeCell ref="I22:J22"/>
    <mergeCell ref="K22:L22"/>
    <mergeCell ref="M22:N22"/>
    <mergeCell ref="O22:P22"/>
    <mergeCell ref="O24:P24"/>
    <mergeCell ref="Q24:R24"/>
    <mergeCell ref="S24:T24"/>
    <mergeCell ref="E25:F25"/>
    <mergeCell ref="G25:H25"/>
    <mergeCell ref="I25:J25"/>
    <mergeCell ref="K25:L25"/>
    <mergeCell ref="M25:N25"/>
    <mergeCell ref="O25:P25"/>
    <mergeCell ref="Q25:R25"/>
    <mergeCell ref="S25:T25"/>
    <mergeCell ref="E26:F26"/>
    <mergeCell ref="G26:H26"/>
    <mergeCell ref="I26:J26"/>
    <mergeCell ref="K26:L26"/>
    <mergeCell ref="M26:N26"/>
    <mergeCell ref="O26:P26"/>
    <mergeCell ref="Q26:R26"/>
    <mergeCell ref="S26:T26"/>
    <mergeCell ref="Q27:R27"/>
    <mergeCell ref="S27:T27"/>
    <mergeCell ref="E28:F28"/>
    <mergeCell ref="G28:H28"/>
    <mergeCell ref="I28:J28"/>
    <mergeCell ref="K28:L28"/>
    <mergeCell ref="M28:N28"/>
    <mergeCell ref="O28:P28"/>
    <mergeCell ref="Q28:R28"/>
    <mergeCell ref="S28:T28"/>
    <mergeCell ref="E27:F27"/>
    <mergeCell ref="G27:H27"/>
    <mergeCell ref="I27:J27"/>
    <mergeCell ref="K27:L27"/>
    <mergeCell ref="M27:N27"/>
    <mergeCell ref="O27:P27"/>
    <mergeCell ref="Q29:R29"/>
    <mergeCell ref="S29:T29"/>
    <mergeCell ref="E30:F30"/>
    <mergeCell ref="G30:H30"/>
    <mergeCell ref="I30:J30"/>
    <mergeCell ref="K30:L30"/>
    <mergeCell ref="M30:N30"/>
    <mergeCell ref="O30:P30"/>
    <mergeCell ref="Q30:R30"/>
    <mergeCell ref="S30:T30"/>
    <mergeCell ref="E29:F29"/>
    <mergeCell ref="G29:H29"/>
    <mergeCell ref="I29:J29"/>
    <mergeCell ref="K29:L29"/>
    <mergeCell ref="M29:N29"/>
    <mergeCell ref="O29:P29"/>
    <mergeCell ref="Q31:R31"/>
    <mergeCell ref="S31:T31"/>
    <mergeCell ref="W31:AC32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S32:T32"/>
    <mergeCell ref="E33:F33"/>
    <mergeCell ref="G33:H33"/>
    <mergeCell ref="I33:J33"/>
    <mergeCell ref="K33:L33"/>
    <mergeCell ref="M33:N33"/>
    <mergeCell ref="O33:P33"/>
    <mergeCell ref="Q33:R33"/>
    <mergeCell ref="S33:T33"/>
    <mergeCell ref="W33:AC35"/>
    <mergeCell ref="E34:F34"/>
    <mergeCell ref="G34:H34"/>
    <mergeCell ref="I34:J34"/>
    <mergeCell ref="K34:L34"/>
    <mergeCell ref="M34:N34"/>
    <mergeCell ref="O34:P34"/>
    <mergeCell ref="Q34:R34"/>
    <mergeCell ref="S34:T34"/>
    <mergeCell ref="E35:F35"/>
    <mergeCell ref="S35:T35"/>
    <mergeCell ref="E36:F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E37:F37"/>
    <mergeCell ref="G37:H37"/>
    <mergeCell ref="I37:J37"/>
    <mergeCell ref="K37:L37"/>
    <mergeCell ref="M37:N37"/>
    <mergeCell ref="O37:P37"/>
    <mergeCell ref="Q39:R39"/>
    <mergeCell ref="S39:T39"/>
    <mergeCell ref="E40:F40"/>
    <mergeCell ref="G40:H40"/>
    <mergeCell ref="I40:J40"/>
    <mergeCell ref="K40:L40"/>
    <mergeCell ref="M40:N40"/>
    <mergeCell ref="O40:P40"/>
    <mergeCell ref="Q40:R40"/>
    <mergeCell ref="S40:T40"/>
    <mergeCell ref="E39:F39"/>
    <mergeCell ref="G39:H39"/>
    <mergeCell ref="I39:J39"/>
    <mergeCell ref="K39:L39"/>
    <mergeCell ref="M39:N39"/>
    <mergeCell ref="O39:P39"/>
    <mergeCell ref="Q41:R41"/>
    <mergeCell ref="S41:T41"/>
    <mergeCell ref="E42:F42"/>
    <mergeCell ref="G42:H42"/>
    <mergeCell ref="I42:J42"/>
    <mergeCell ref="K42:L42"/>
    <mergeCell ref="M42:N42"/>
    <mergeCell ref="O42:P42"/>
    <mergeCell ref="Q42:R42"/>
    <mergeCell ref="S42:T42"/>
    <mergeCell ref="E41:F41"/>
    <mergeCell ref="G41:H41"/>
    <mergeCell ref="I41:J41"/>
    <mergeCell ref="K41:L41"/>
    <mergeCell ref="M41:N41"/>
    <mergeCell ref="O41:P41"/>
    <mergeCell ref="W42:AB43"/>
    <mergeCell ref="E43:F43"/>
    <mergeCell ref="G43:H43"/>
    <mergeCell ref="I43:J43"/>
    <mergeCell ref="K43:L43"/>
    <mergeCell ref="M43:N43"/>
    <mergeCell ref="O43:P43"/>
    <mergeCell ref="Q43:R43"/>
    <mergeCell ref="S43:T43"/>
    <mergeCell ref="Q44:R44"/>
    <mergeCell ref="S44:T44"/>
    <mergeCell ref="W44:AB46"/>
    <mergeCell ref="E45:F45"/>
    <mergeCell ref="G45:H45"/>
    <mergeCell ref="I45:J45"/>
    <mergeCell ref="K45:L45"/>
    <mergeCell ref="M45:N45"/>
    <mergeCell ref="O45:P45"/>
    <mergeCell ref="Q45:R45"/>
    <mergeCell ref="E44:F44"/>
    <mergeCell ref="G44:H44"/>
    <mergeCell ref="I44:J44"/>
    <mergeCell ref="K44:L44"/>
    <mergeCell ref="M44:N44"/>
    <mergeCell ref="O44:P44"/>
    <mergeCell ref="S45:T45"/>
    <mergeCell ref="E46:F46"/>
    <mergeCell ref="G46:H46"/>
    <mergeCell ref="I46:J46"/>
    <mergeCell ref="K46:L46"/>
    <mergeCell ref="M46:N46"/>
    <mergeCell ref="O46:P46"/>
    <mergeCell ref="Q46:R46"/>
    <mergeCell ref="S46:T46"/>
    <mergeCell ref="Q47:R47"/>
    <mergeCell ref="S47:T47"/>
    <mergeCell ref="W47:AB48"/>
    <mergeCell ref="E48:F48"/>
    <mergeCell ref="G48:H48"/>
    <mergeCell ref="I48:J48"/>
    <mergeCell ref="K48:L48"/>
    <mergeCell ref="M48:N48"/>
    <mergeCell ref="O48:P48"/>
    <mergeCell ref="Q48:R48"/>
    <mergeCell ref="E47:F47"/>
    <mergeCell ref="G47:H47"/>
    <mergeCell ref="I47:J47"/>
    <mergeCell ref="K47:L47"/>
    <mergeCell ref="M47:N47"/>
    <mergeCell ref="O47:P47"/>
    <mergeCell ref="S48:T48"/>
    <mergeCell ref="E49:F49"/>
    <mergeCell ref="G49:H49"/>
    <mergeCell ref="I49:J49"/>
    <mergeCell ref="K49:L49"/>
    <mergeCell ref="M49:N49"/>
    <mergeCell ref="O49:P49"/>
    <mergeCell ref="Q49:R49"/>
    <mergeCell ref="S49:T49"/>
    <mergeCell ref="W49:AB49"/>
    <mergeCell ref="E50:F50"/>
    <mergeCell ref="G50:H50"/>
    <mergeCell ref="I50:J50"/>
    <mergeCell ref="K50:L50"/>
    <mergeCell ref="M50:N50"/>
    <mergeCell ref="O50:P50"/>
    <mergeCell ref="Q50:R50"/>
    <mergeCell ref="S50:T50"/>
    <mergeCell ref="W50:AB50"/>
    <mergeCell ref="Q51:R51"/>
    <mergeCell ref="S51:T51"/>
    <mergeCell ref="W51:AB51"/>
    <mergeCell ref="E52:F52"/>
    <mergeCell ref="G52:H52"/>
    <mergeCell ref="I52:J52"/>
    <mergeCell ref="K52:L52"/>
    <mergeCell ref="M52:N52"/>
    <mergeCell ref="O52:P52"/>
    <mergeCell ref="Q52:R52"/>
    <mergeCell ref="E51:F51"/>
    <mergeCell ref="G51:H51"/>
    <mergeCell ref="I51:J51"/>
    <mergeCell ref="K51:L51"/>
    <mergeCell ref="M51:N51"/>
    <mergeCell ref="O51:P51"/>
    <mergeCell ref="S52:T52"/>
    <mergeCell ref="W52:AB53"/>
    <mergeCell ref="E53:F53"/>
    <mergeCell ref="G53:H53"/>
    <mergeCell ref="I53:J53"/>
    <mergeCell ref="K53:L53"/>
    <mergeCell ref="M53:N53"/>
    <mergeCell ref="O53:P53"/>
    <mergeCell ref="Q53:R53"/>
    <mergeCell ref="S53:T53"/>
    <mergeCell ref="Q54:R54"/>
    <mergeCell ref="S54:T54"/>
    <mergeCell ref="W54:AB55"/>
    <mergeCell ref="E55:F55"/>
    <mergeCell ref="G55:H55"/>
    <mergeCell ref="I55:J55"/>
    <mergeCell ref="K55:L55"/>
    <mergeCell ref="M55:N55"/>
    <mergeCell ref="O55:P55"/>
    <mergeCell ref="Q55:R55"/>
    <mergeCell ref="E54:F54"/>
    <mergeCell ref="G54:H54"/>
    <mergeCell ref="I54:J54"/>
    <mergeCell ref="K54:L54"/>
    <mergeCell ref="M54:N54"/>
    <mergeCell ref="O54:P54"/>
    <mergeCell ref="S55:T55"/>
    <mergeCell ref="E56:F56"/>
    <mergeCell ref="G56:H56"/>
    <mergeCell ref="I56:J56"/>
    <mergeCell ref="K56:L56"/>
    <mergeCell ref="M56:N56"/>
    <mergeCell ref="O56:P56"/>
    <mergeCell ref="Q56:R56"/>
    <mergeCell ref="S56:T56"/>
    <mergeCell ref="Q57:R57"/>
    <mergeCell ref="S57:T57"/>
    <mergeCell ref="E58:F58"/>
    <mergeCell ref="G58:H58"/>
    <mergeCell ref="I58:J58"/>
    <mergeCell ref="K58:L58"/>
    <mergeCell ref="M58:N58"/>
    <mergeCell ref="O58:P58"/>
    <mergeCell ref="Q58:R58"/>
    <mergeCell ref="S58:T58"/>
    <mergeCell ref="E57:F57"/>
    <mergeCell ref="G57:H57"/>
    <mergeCell ref="I57:J57"/>
    <mergeCell ref="K57:L57"/>
    <mergeCell ref="M57:N57"/>
    <mergeCell ref="O57:P57"/>
    <mergeCell ref="Q59:R59"/>
    <mergeCell ref="S59:T59"/>
    <mergeCell ref="E60:F60"/>
    <mergeCell ref="G60:H60"/>
    <mergeCell ref="I60:J60"/>
    <mergeCell ref="K60:L60"/>
    <mergeCell ref="M60:N60"/>
    <mergeCell ref="O60:P60"/>
    <mergeCell ref="Q60:R60"/>
    <mergeCell ref="S60:T60"/>
    <mergeCell ref="E59:F59"/>
    <mergeCell ref="G59:H59"/>
    <mergeCell ref="I59:J59"/>
    <mergeCell ref="K59:L59"/>
    <mergeCell ref="M59:N59"/>
    <mergeCell ref="O59:P59"/>
    <mergeCell ref="Q61:R61"/>
    <mergeCell ref="S61:T61"/>
    <mergeCell ref="E62:F62"/>
    <mergeCell ref="G62:H62"/>
    <mergeCell ref="I62:J62"/>
    <mergeCell ref="K62:L62"/>
    <mergeCell ref="M62:N62"/>
    <mergeCell ref="O62:P62"/>
    <mergeCell ref="Q62:R62"/>
    <mergeCell ref="S62:T62"/>
    <mergeCell ref="E61:F61"/>
    <mergeCell ref="G61:H61"/>
    <mergeCell ref="I61:J61"/>
    <mergeCell ref="K61:L61"/>
    <mergeCell ref="M61:N61"/>
    <mergeCell ref="O61:P61"/>
    <mergeCell ref="W62:AC63"/>
    <mergeCell ref="E63:F63"/>
    <mergeCell ref="G63:H63"/>
    <mergeCell ref="I63:J63"/>
    <mergeCell ref="K63:L63"/>
    <mergeCell ref="M63:N63"/>
    <mergeCell ref="O63:P63"/>
    <mergeCell ref="Q63:R63"/>
    <mergeCell ref="S63:T63"/>
    <mergeCell ref="Q64:R64"/>
    <mergeCell ref="S64:T64"/>
    <mergeCell ref="W64:AC66"/>
    <mergeCell ref="E65:F65"/>
    <mergeCell ref="G65:H65"/>
    <mergeCell ref="I65:J65"/>
    <mergeCell ref="K65:L65"/>
    <mergeCell ref="M65:N65"/>
    <mergeCell ref="O65:P65"/>
    <mergeCell ref="Q65:R65"/>
    <mergeCell ref="E64:F64"/>
    <mergeCell ref="G64:H64"/>
    <mergeCell ref="I64:J64"/>
    <mergeCell ref="K64:L64"/>
    <mergeCell ref="M64:N64"/>
    <mergeCell ref="O64:P64"/>
    <mergeCell ref="S65:T65"/>
    <mergeCell ref="E66:F66"/>
    <mergeCell ref="G66:H66"/>
    <mergeCell ref="I66:J66"/>
    <mergeCell ref="K66:L66"/>
    <mergeCell ref="M66:N66"/>
    <mergeCell ref="O66:P66"/>
    <mergeCell ref="Q66:R66"/>
    <mergeCell ref="S66:T66"/>
    <mergeCell ref="Q67:R67"/>
    <mergeCell ref="S67:T67"/>
    <mergeCell ref="E68:F68"/>
    <mergeCell ref="G68:H68"/>
    <mergeCell ref="I68:J68"/>
    <mergeCell ref="K68:L68"/>
    <mergeCell ref="M68:N68"/>
    <mergeCell ref="O68:P68"/>
    <mergeCell ref="Q68:R68"/>
    <mergeCell ref="S68:T68"/>
    <mergeCell ref="E67:F67"/>
    <mergeCell ref="G67:H67"/>
    <mergeCell ref="I67:J67"/>
    <mergeCell ref="K67:L67"/>
    <mergeCell ref="M67:N67"/>
    <mergeCell ref="O67:P67"/>
    <mergeCell ref="Q69:R69"/>
    <mergeCell ref="S69:T69"/>
    <mergeCell ref="E70:F70"/>
    <mergeCell ref="G70:H70"/>
    <mergeCell ref="I70:J70"/>
    <mergeCell ref="K70:L70"/>
    <mergeCell ref="M70:N70"/>
    <mergeCell ref="O70:P70"/>
    <mergeCell ref="Q70:R70"/>
    <mergeCell ref="S70:T70"/>
    <mergeCell ref="E69:F69"/>
    <mergeCell ref="G69:H69"/>
    <mergeCell ref="I69:J69"/>
    <mergeCell ref="K69:L69"/>
    <mergeCell ref="M69:N69"/>
    <mergeCell ref="O69:P69"/>
    <mergeCell ref="W70:AB70"/>
    <mergeCell ref="E71:F71"/>
    <mergeCell ref="G71:H71"/>
    <mergeCell ref="I71:J71"/>
    <mergeCell ref="K71:L71"/>
    <mergeCell ref="M71:N71"/>
    <mergeCell ref="O71:P71"/>
    <mergeCell ref="Q71:R71"/>
    <mergeCell ref="S71:T71"/>
    <mergeCell ref="W71:AB71"/>
    <mergeCell ref="Q72:R72"/>
    <mergeCell ref="S72:T72"/>
    <mergeCell ref="W72:AB73"/>
    <mergeCell ref="E73:F73"/>
    <mergeCell ref="G73:H73"/>
    <mergeCell ref="I73:J73"/>
    <mergeCell ref="K73:L73"/>
    <mergeCell ref="M73:N73"/>
    <mergeCell ref="O73:P73"/>
    <mergeCell ref="Q73:R73"/>
    <mergeCell ref="E72:F72"/>
    <mergeCell ref="G72:H72"/>
    <mergeCell ref="I72:J72"/>
    <mergeCell ref="K72:L72"/>
    <mergeCell ref="M72:N72"/>
    <mergeCell ref="O72:P72"/>
    <mergeCell ref="S73:T73"/>
    <mergeCell ref="E74:F74"/>
    <mergeCell ref="G74:H74"/>
    <mergeCell ref="I74:J74"/>
    <mergeCell ref="K74:L74"/>
    <mergeCell ref="M74:N74"/>
    <mergeCell ref="O74:P74"/>
    <mergeCell ref="Q74:R74"/>
    <mergeCell ref="S74:T74"/>
    <mergeCell ref="W74:AB75"/>
    <mergeCell ref="E75:F75"/>
    <mergeCell ref="G75:H75"/>
    <mergeCell ref="I75:J75"/>
    <mergeCell ref="K75:L75"/>
    <mergeCell ref="M75:N75"/>
    <mergeCell ref="O75:P75"/>
    <mergeCell ref="Q75:R75"/>
    <mergeCell ref="S75:T75"/>
    <mergeCell ref="Q76:R76"/>
    <mergeCell ref="S76:T76"/>
    <mergeCell ref="W76:AB77"/>
    <mergeCell ref="E77:F77"/>
    <mergeCell ref="G77:H77"/>
    <mergeCell ref="I77:J77"/>
    <mergeCell ref="K77:L77"/>
    <mergeCell ref="M77:N77"/>
    <mergeCell ref="O77:P77"/>
    <mergeCell ref="Q77:R77"/>
    <mergeCell ref="E76:F76"/>
    <mergeCell ref="G76:H76"/>
    <mergeCell ref="I76:J76"/>
    <mergeCell ref="K76:L76"/>
    <mergeCell ref="M76:N76"/>
    <mergeCell ref="O76:P76"/>
    <mergeCell ref="S77:T77"/>
    <mergeCell ref="E78:F78"/>
    <mergeCell ref="G78:H78"/>
    <mergeCell ref="I78:J78"/>
    <mergeCell ref="K78:L78"/>
    <mergeCell ref="M78:N78"/>
    <mergeCell ref="O78:P78"/>
    <mergeCell ref="Q78:R78"/>
    <mergeCell ref="S78:T78"/>
    <mergeCell ref="W78:AB79"/>
    <mergeCell ref="E79:F79"/>
    <mergeCell ref="G79:H79"/>
    <mergeCell ref="I79:J79"/>
    <mergeCell ref="K79:L79"/>
    <mergeCell ref="M79:N79"/>
    <mergeCell ref="O79:P79"/>
    <mergeCell ref="Q79:R79"/>
    <mergeCell ref="S79:T79"/>
    <mergeCell ref="W84:AB85"/>
    <mergeCell ref="C82:D82"/>
    <mergeCell ref="F82:I82"/>
    <mergeCell ref="K82:P82"/>
    <mergeCell ref="W82:AB83"/>
    <mergeCell ref="F83:I83"/>
    <mergeCell ref="K83:P83"/>
    <mergeCell ref="C80:D80"/>
    <mergeCell ref="F80:I80"/>
    <mergeCell ref="K80:P80"/>
    <mergeCell ref="W80:AB81"/>
    <mergeCell ref="F81:I81"/>
    <mergeCell ref="K81:P81"/>
  </mergeCells>
  <conditionalFormatting sqref="W72:AB85">
    <cfRule type="expression" dxfId="24" priority="1" stopIfTrue="1">
      <formula>$AC72&lt;&gt;0</formula>
    </cfRule>
  </conditionalFormatting>
  <conditionalFormatting sqref="V55 V97 V53">
    <cfRule type="expression" dxfId="23" priority="2" stopIfTrue="1">
      <formula>ABS($V$55)&gt;0.9</formula>
    </cfRule>
  </conditionalFormatting>
  <conditionalFormatting sqref="W36:AC36">
    <cfRule type="expression" dxfId="22" priority="3" stopIfTrue="1">
      <formula>$X$36&lt;&gt;$Z$36</formula>
    </cfRule>
  </conditionalFormatting>
  <conditionalFormatting sqref="W37:AC37">
    <cfRule type="expression" dxfId="21" priority="4" stopIfTrue="1">
      <formula>$X$37&lt;&gt;$Z$37</formula>
    </cfRule>
  </conditionalFormatting>
  <conditionalFormatting sqref="W67:AC67">
    <cfRule type="expression" dxfId="20" priority="5" stopIfTrue="1">
      <formula>$X$67&lt;&gt;$Z$67</formula>
    </cfRule>
  </conditionalFormatting>
  <conditionalFormatting sqref="W68:AC68">
    <cfRule type="expression" dxfId="19" priority="6" stopIfTrue="1">
      <formula>$X$68&lt;&gt;$Z$68</formula>
    </cfRule>
  </conditionalFormatting>
  <conditionalFormatting sqref="E48:F50">
    <cfRule type="expression" dxfId="18" priority="7" stopIfTrue="1">
      <formula>$E$51&lt;&gt;$AD$47</formula>
    </cfRule>
  </conditionalFormatting>
  <conditionalFormatting sqref="G48:G50 H49:H50">
    <cfRule type="expression" dxfId="17" priority="8" stopIfTrue="1">
      <formula>$G$51&lt;&gt;$AD$49</formula>
    </cfRule>
  </conditionalFormatting>
  <conditionalFormatting sqref="I48:I50 J49:J50">
    <cfRule type="expression" dxfId="16" priority="9" stopIfTrue="1">
      <formula>$I$51&lt;&gt;$AD$50</formula>
    </cfRule>
  </conditionalFormatting>
  <conditionalFormatting sqref="K48:K50 L49:L50">
    <cfRule type="expression" dxfId="15" priority="10" stopIfTrue="1">
      <formula>$K$51&lt;&gt;$AD$51</formula>
    </cfRule>
  </conditionalFormatting>
  <conditionalFormatting sqref="M48:M50 N49:N50">
    <cfRule type="expression" dxfId="14" priority="11" stopIfTrue="1">
      <formula>$M$51&lt;&gt;$AD$53</formula>
    </cfRule>
  </conditionalFormatting>
  <conditionalFormatting sqref="O48:O50 P49:P50">
    <cfRule type="expression" dxfId="13" priority="12" stopIfTrue="1">
      <formula>$O$51&lt;&gt;$AD$54</formula>
    </cfRule>
  </conditionalFormatting>
  <conditionalFormatting sqref="W47:AB48">
    <cfRule type="expression" dxfId="12" priority="13" stopIfTrue="1">
      <formula>$AC$47&lt;&gt;0</formula>
    </cfRule>
  </conditionalFormatting>
  <conditionalFormatting sqref="W49:AB49">
    <cfRule type="expression" dxfId="11" priority="14" stopIfTrue="1">
      <formula>$AC$49&lt;&gt;0</formula>
    </cfRule>
  </conditionalFormatting>
  <conditionalFormatting sqref="W50:AB50">
    <cfRule type="expression" dxfId="10" priority="15" stopIfTrue="1">
      <formula>$AC$50&lt;&gt;0</formula>
    </cfRule>
  </conditionalFormatting>
  <conditionalFormatting sqref="W51:AB51">
    <cfRule type="expression" dxfId="9" priority="16" stopIfTrue="1">
      <formula>$AC$51&lt;&gt;0</formula>
    </cfRule>
  </conditionalFormatting>
  <conditionalFormatting sqref="W52:AB53">
    <cfRule type="expression" dxfId="8" priority="17" stopIfTrue="1">
      <formula>$AC$53&lt;&gt;0</formula>
    </cfRule>
  </conditionalFormatting>
  <conditionalFormatting sqref="W54:AB55">
    <cfRule type="expression" dxfId="7" priority="18" stopIfTrue="1">
      <formula>$AC$54&lt;&gt;0</formula>
    </cfRule>
  </conditionalFormatting>
  <conditionalFormatting sqref="E53:F53 E64:F64 E75:F77">
    <cfRule type="expression" dxfId="6" priority="19" stopIfTrue="1">
      <formula>$E$78&lt;&gt;$AD$72</formula>
    </cfRule>
  </conditionalFormatting>
  <conditionalFormatting sqref="G53:H53 G64:H64 G75:H77">
    <cfRule type="expression" dxfId="5" priority="20" stopIfTrue="1">
      <formula>$G$78&lt;&gt;$AD$74</formula>
    </cfRule>
  </conditionalFormatting>
  <conditionalFormatting sqref="I75:J77 I64:J64 I53:J53">
    <cfRule type="expression" dxfId="4" priority="21" stopIfTrue="1">
      <formula>$I$78&lt;&gt;$AD$76</formula>
    </cfRule>
  </conditionalFormatting>
  <conditionalFormatting sqref="K53:L53 K64:L64 K75:L77">
    <cfRule type="expression" dxfId="3" priority="22" stopIfTrue="1">
      <formula>$K$78&lt;&gt;$AD$78</formula>
    </cfRule>
  </conditionalFormatting>
  <conditionalFormatting sqref="M53:N53 M64:N64 M75:N77">
    <cfRule type="expression" dxfId="2" priority="23" stopIfTrue="1">
      <formula>$M$78&lt;&gt;$AD$80</formula>
    </cfRule>
  </conditionalFormatting>
  <conditionalFormatting sqref="O53:P53 O64:P64 O75:P77">
    <cfRule type="expression" dxfId="1" priority="24" stopIfTrue="1">
      <formula>$O$78&lt;&gt;$AD$82</formula>
    </cfRule>
  </conditionalFormatting>
  <conditionalFormatting sqref="Q53:R53 Q64:R64 Q75:R77">
    <cfRule type="expression" dxfId="0" priority="25" stopIfTrue="1">
      <formula>$Q$78&lt;&gt;$AD$84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2025-04-04T11:27:26Z</dcterms:created>
  <dcterms:modified xsi:type="dcterms:W3CDTF">2025-04-07T11:47:14Z</dcterms:modified>
</cp:coreProperties>
</file>